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activeTab="1"/>
  </bookViews>
  <sheets>
    <sheet name="1080101勞保-本國籍員工" sheetId="1" r:id="rId1"/>
    <sheet name="1080101勞保-外國籍員工" sheetId="2" r:id="rId2"/>
    <sheet name="1080101勞退金" sheetId="3" r:id="rId3"/>
    <sheet name="1080101起健保費" sheetId="4" r:id="rId4"/>
  </sheets>
  <calcPr calcId="162913"/>
</workbook>
</file>

<file path=xl/calcChain.xml><?xml version="1.0" encoding="utf-8"?>
<calcChain xmlns="http://schemas.openxmlformats.org/spreadsheetml/2006/main">
  <c r="F7" i="1" l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I6" i="1"/>
  <c r="H6" i="1"/>
  <c r="G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D6" i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7" i="2"/>
  <c r="G8" i="2"/>
  <c r="G9" i="2"/>
  <c r="G10" i="2"/>
  <c r="G11" i="2"/>
  <c r="G12" i="2"/>
  <c r="G13" i="2"/>
  <c r="G14" i="2"/>
  <c r="G15" i="2"/>
  <c r="G16" i="2"/>
  <c r="G17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H52" i="4"/>
  <c r="G52" i="4"/>
  <c r="C52" i="4"/>
  <c r="D52" i="4" s="1"/>
  <c r="H51" i="4"/>
  <c r="G51" i="4"/>
  <c r="C51" i="4"/>
  <c r="F51" i="4" s="1"/>
  <c r="H50" i="4"/>
  <c r="G50" i="4"/>
  <c r="C50" i="4"/>
  <c r="F50" i="4" s="1"/>
  <c r="H49" i="4"/>
  <c r="G49" i="4"/>
  <c r="D49" i="4"/>
  <c r="C49" i="4"/>
  <c r="F49" i="4" s="1"/>
  <c r="H48" i="4"/>
  <c r="G48" i="4"/>
  <c r="E48" i="4"/>
  <c r="C48" i="4"/>
  <c r="D48" i="4" s="1"/>
  <c r="H47" i="4"/>
  <c r="G47" i="4"/>
  <c r="D47" i="4"/>
  <c r="C47" i="4"/>
  <c r="F47" i="4" s="1"/>
  <c r="H46" i="4"/>
  <c r="G46" i="4"/>
  <c r="C46" i="4"/>
  <c r="F46" i="4" s="1"/>
  <c r="H45" i="4"/>
  <c r="G45" i="4"/>
  <c r="D45" i="4"/>
  <c r="C45" i="4"/>
  <c r="F45" i="4" s="1"/>
  <c r="H44" i="4"/>
  <c r="G44" i="4"/>
  <c r="C44" i="4"/>
  <c r="D44" i="4" s="1"/>
  <c r="H43" i="4"/>
  <c r="G43" i="4"/>
  <c r="C43" i="4"/>
  <c r="F43" i="4" s="1"/>
  <c r="H42" i="4"/>
  <c r="G42" i="4"/>
  <c r="C42" i="4"/>
  <c r="F42" i="4" s="1"/>
  <c r="H41" i="4"/>
  <c r="G41" i="4"/>
  <c r="C41" i="4"/>
  <c r="F41" i="4" s="1"/>
  <c r="H40" i="4"/>
  <c r="G40" i="4"/>
  <c r="C40" i="4"/>
  <c r="D40" i="4" s="1"/>
  <c r="H39" i="4"/>
  <c r="G39" i="4"/>
  <c r="C39" i="4"/>
  <c r="F39" i="4" s="1"/>
  <c r="H38" i="4"/>
  <c r="G38" i="4"/>
  <c r="C38" i="4"/>
  <c r="F38" i="4" s="1"/>
  <c r="H37" i="4"/>
  <c r="G37" i="4"/>
  <c r="C37" i="4"/>
  <c r="F37" i="4" s="1"/>
  <c r="H36" i="4"/>
  <c r="G36" i="4"/>
  <c r="C36" i="4"/>
  <c r="D36" i="4" s="1"/>
  <c r="H35" i="4"/>
  <c r="G35" i="4"/>
  <c r="C35" i="4"/>
  <c r="F35" i="4" s="1"/>
  <c r="H34" i="4"/>
  <c r="G34" i="4"/>
  <c r="C34" i="4"/>
  <c r="F34" i="4" s="1"/>
  <c r="H33" i="4"/>
  <c r="G33" i="4"/>
  <c r="D33" i="4"/>
  <c r="C33" i="4"/>
  <c r="F33" i="4" s="1"/>
  <c r="H32" i="4"/>
  <c r="G32" i="4"/>
  <c r="E32" i="4"/>
  <c r="C32" i="4"/>
  <c r="D32" i="4" s="1"/>
  <c r="H31" i="4"/>
  <c r="G31" i="4"/>
  <c r="D31" i="4"/>
  <c r="C31" i="4"/>
  <c r="F31" i="4" s="1"/>
  <c r="H30" i="4"/>
  <c r="G30" i="4"/>
  <c r="C30" i="4"/>
  <c r="F30" i="4" s="1"/>
  <c r="H29" i="4"/>
  <c r="G29" i="4"/>
  <c r="E29" i="4"/>
  <c r="D29" i="4"/>
  <c r="C29" i="4"/>
  <c r="F29" i="4" s="1"/>
  <c r="H28" i="4"/>
  <c r="G28" i="4"/>
  <c r="C28" i="4"/>
  <c r="D28" i="4" s="1"/>
  <c r="H27" i="4"/>
  <c r="G27" i="4"/>
  <c r="C27" i="4"/>
  <c r="F27" i="4" s="1"/>
  <c r="H26" i="4"/>
  <c r="G26" i="4"/>
  <c r="C26" i="4"/>
  <c r="F26" i="4" s="1"/>
  <c r="H25" i="4"/>
  <c r="G25" i="4"/>
  <c r="E25" i="4"/>
  <c r="D25" i="4"/>
  <c r="C25" i="4"/>
  <c r="F25" i="4" s="1"/>
  <c r="H24" i="4"/>
  <c r="G24" i="4"/>
  <c r="C24" i="4"/>
  <c r="D24" i="4" s="1"/>
  <c r="H23" i="4"/>
  <c r="G23" i="4"/>
  <c r="C23" i="4"/>
  <c r="F23" i="4" s="1"/>
  <c r="H22" i="4"/>
  <c r="G22" i="4"/>
  <c r="C22" i="4"/>
  <c r="F22" i="4" s="1"/>
  <c r="H21" i="4"/>
  <c r="G21" i="4"/>
  <c r="C21" i="4"/>
  <c r="F21" i="4" s="1"/>
  <c r="H20" i="4"/>
  <c r="G20" i="4"/>
  <c r="C20" i="4"/>
  <c r="D20" i="4" s="1"/>
  <c r="H19" i="4"/>
  <c r="G19" i="4"/>
  <c r="C19" i="4"/>
  <c r="F19" i="4" s="1"/>
  <c r="H18" i="4"/>
  <c r="G18" i="4"/>
  <c r="C18" i="4"/>
  <c r="F18" i="4" s="1"/>
  <c r="H17" i="4"/>
  <c r="G17" i="4"/>
  <c r="D17" i="4"/>
  <c r="C17" i="4"/>
  <c r="F17" i="4" s="1"/>
  <c r="H16" i="4"/>
  <c r="G16" i="4"/>
  <c r="E16" i="4"/>
  <c r="C16" i="4"/>
  <c r="D16" i="4" s="1"/>
  <c r="H15" i="4"/>
  <c r="G15" i="4"/>
  <c r="D15" i="4"/>
  <c r="C15" i="4"/>
  <c r="F15" i="4" s="1"/>
  <c r="H14" i="4"/>
  <c r="G14" i="4"/>
  <c r="C14" i="4"/>
  <c r="F14" i="4" s="1"/>
  <c r="H13" i="4"/>
  <c r="G13" i="4"/>
  <c r="D13" i="4"/>
  <c r="C13" i="4"/>
  <c r="F13" i="4" s="1"/>
  <c r="H12" i="4"/>
  <c r="G12" i="4"/>
  <c r="C12" i="4"/>
  <c r="D12" i="4" s="1"/>
  <c r="H11" i="4"/>
  <c r="G11" i="4"/>
  <c r="C11" i="4"/>
  <c r="F11" i="4" s="1"/>
  <c r="H10" i="4"/>
  <c r="G10" i="4"/>
  <c r="C10" i="4"/>
  <c r="F10" i="4" s="1"/>
  <c r="H9" i="4"/>
  <c r="G9" i="4"/>
  <c r="C9" i="4"/>
  <c r="F9" i="4" s="1"/>
  <c r="H8" i="4"/>
  <c r="G8" i="4"/>
  <c r="C8" i="4"/>
  <c r="D8" i="4" s="1"/>
  <c r="H7" i="4"/>
  <c r="G7" i="4"/>
  <c r="C7" i="4"/>
  <c r="F7" i="4" s="1"/>
  <c r="H6" i="4"/>
  <c r="G6" i="4"/>
  <c r="C6" i="4"/>
  <c r="F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H5" i="4"/>
  <c r="G5" i="4"/>
  <c r="C5" i="4"/>
  <c r="F5" i="4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D5" i="4" l="1"/>
  <c r="D7" i="4"/>
  <c r="E8" i="4"/>
  <c r="D9" i="4"/>
  <c r="E13" i="4"/>
  <c r="D39" i="4"/>
  <c r="E40" i="4"/>
  <c r="D41" i="4"/>
  <c r="E45" i="4"/>
  <c r="E9" i="4"/>
  <c r="E41" i="4"/>
  <c r="D23" i="4"/>
  <c r="E24" i="4"/>
  <c r="E5" i="4"/>
  <c r="E17" i="4"/>
  <c r="D19" i="4"/>
  <c r="E20" i="4"/>
  <c r="D21" i="4"/>
  <c r="E33" i="4"/>
  <c r="D35" i="4"/>
  <c r="E36" i="4"/>
  <c r="D37" i="4"/>
  <c r="E49" i="4"/>
  <c r="D51" i="4"/>
  <c r="E52" i="4"/>
  <c r="E21" i="4"/>
  <c r="E37" i="4"/>
  <c r="D11" i="4"/>
  <c r="E12" i="4"/>
  <c r="D27" i="4"/>
  <c r="E28" i="4"/>
  <c r="D43" i="4"/>
  <c r="E44" i="4"/>
  <c r="D6" i="4"/>
  <c r="E7" i="4"/>
  <c r="F8" i="4"/>
  <c r="D10" i="4"/>
  <c r="E11" i="4"/>
  <c r="F12" i="4"/>
  <c r="D14" i="4"/>
  <c r="E15" i="4"/>
  <c r="F16" i="4"/>
  <c r="D18" i="4"/>
  <c r="E19" i="4"/>
  <c r="F20" i="4"/>
  <c r="D22" i="4"/>
  <c r="E23" i="4"/>
  <c r="F24" i="4"/>
  <c r="D26" i="4"/>
  <c r="E27" i="4"/>
  <c r="F28" i="4"/>
  <c r="D30" i="4"/>
  <c r="E31" i="4"/>
  <c r="F32" i="4"/>
  <c r="D34" i="4"/>
  <c r="E35" i="4"/>
  <c r="F36" i="4"/>
  <c r="D38" i="4"/>
  <c r="E39" i="4"/>
  <c r="F40" i="4"/>
  <c r="D42" i="4"/>
  <c r="E43" i="4"/>
  <c r="F44" i="4"/>
  <c r="D46" i="4"/>
  <c r="E47" i="4"/>
  <c r="F48" i="4"/>
  <c r="D50" i="4"/>
  <c r="E51" i="4"/>
  <c r="F52" i="4"/>
  <c r="E6" i="4"/>
  <c r="E10" i="4"/>
  <c r="E14" i="4"/>
  <c r="E18" i="4"/>
  <c r="E22" i="4"/>
  <c r="E26" i="4"/>
  <c r="E30" i="4"/>
  <c r="E34" i="4"/>
  <c r="E38" i="4"/>
  <c r="E42" i="4"/>
  <c r="E46" i="4"/>
  <c r="E50" i="4"/>
  <c r="H8" i="2" l="1"/>
  <c r="H16" i="2"/>
  <c r="H20" i="2"/>
  <c r="H32" i="2"/>
  <c r="H14" i="2"/>
  <c r="H17" i="2"/>
  <c r="H21" i="2"/>
  <c r="H29" i="2"/>
  <c r="H7" i="2"/>
  <c r="H9" i="2"/>
  <c r="J8" i="1"/>
  <c r="J9" i="1"/>
  <c r="J12" i="1"/>
  <c r="J16" i="1"/>
  <c r="J20" i="1"/>
  <c r="J24" i="1"/>
  <c r="J28" i="1"/>
  <c r="J32" i="1"/>
  <c r="J7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J29" i="1"/>
  <c r="J30" i="1"/>
  <c r="J3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28" i="2" l="1"/>
  <c r="H12" i="2"/>
  <c r="H30" i="2"/>
  <c r="H18" i="2"/>
  <c r="H22" i="2"/>
  <c r="H10" i="2"/>
  <c r="H31" i="2"/>
  <c r="H27" i="2"/>
  <c r="H23" i="2"/>
  <c r="H19" i="2"/>
  <c r="H15" i="2"/>
  <c r="F6" i="1"/>
  <c r="C6" i="1"/>
  <c r="C6" i="2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  <c r="J6" i="1"/>
  <c r="H6" i="2" l="1"/>
  <c r="E6" i="1" l="1"/>
</calcChain>
</file>

<file path=xl/sharedStrings.xml><?xml version="1.0" encoding="utf-8"?>
<sst xmlns="http://schemas.openxmlformats.org/spreadsheetml/2006/main" count="250" uniqueCount="228">
  <si>
    <t>月投保薪資</t>
  </si>
  <si>
    <t>薪資代扣</t>
  </si>
  <si>
    <t>雇主負擔</t>
  </si>
  <si>
    <t>普通事故
保險費</t>
  </si>
  <si>
    <t>就業
保險費</t>
  </si>
  <si>
    <t>合計</t>
  </si>
  <si>
    <t>職業災害
保險費</t>
  </si>
  <si>
    <t>工資墊償
基金提繳費</t>
  </si>
  <si>
    <t>※工資墊償費率為月投保薪資0.025%</t>
  </si>
  <si>
    <t>◎被保險人每月應繳保險費＝勞工保險普通事故保險費＋就業保險費</t>
  </si>
  <si>
    <t>◎被保險人每月應繳保險費＝勞工保險普通事故保險費</t>
  </si>
  <si>
    <t>◎投保單位每月應繳保險費＝勞工保險普通事故保險費+職災保險費+工資墊償基金</t>
  </si>
  <si>
    <t>第4級</t>
  </si>
  <si>
    <t>第6級</t>
  </si>
  <si>
    <t>第8級</t>
  </si>
  <si>
    <t>第10級</t>
  </si>
  <si>
    <t>第12級</t>
  </si>
  <si>
    <t>第14級</t>
  </si>
  <si>
    <t>第16級</t>
  </si>
  <si>
    <t>◎投保單位每月應繳保險費＝勞工保險普通事故保險費＋就業保險費+職業災害保險費+工資墊償基金</t>
    <phoneticPr fontId="3" type="noConversion"/>
  </si>
  <si>
    <t>部分工時勞工適用</t>
  </si>
  <si>
    <t>第1級</t>
    <phoneticPr fontId="3" type="noConversion"/>
  </si>
  <si>
    <t>第3級</t>
  </si>
  <si>
    <t>第5級</t>
  </si>
  <si>
    <t>第7級</t>
  </si>
  <si>
    <t>第9級</t>
  </si>
  <si>
    <t>第11級</t>
  </si>
  <si>
    <t>第13級</t>
  </si>
  <si>
    <t>第15級</t>
  </si>
  <si>
    <t>第17級</t>
  </si>
  <si>
    <t xml:space="preserve">勞工退休金月提繳工資分級表 </t>
    <phoneticPr fontId="4" type="noConversion"/>
  </si>
  <si>
    <t>◎被保險人每月應繳勞退金＝月提繳工資×自願提繳率(1%~6%)；雇主每月提繳勞退金＝月提繳工資×6％。</t>
    <phoneticPr fontId="4" type="noConversion"/>
  </si>
  <si>
    <t xml:space="preserve">月提繳工資 </t>
  </si>
  <si>
    <t>每月雇主提繳勞退金</t>
    <phoneticPr fontId="4" type="noConversion"/>
  </si>
  <si>
    <t>單位：新台幣元</t>
  </si>
  <si>
    <t>月投保金額</t>
  </si>
  <si>
    <t>被保險人及眷屬負擔金額﹝負擔比率30%﹞</t>
  </si>
  <si>
    <t>本人</t>
  </si>
  <si>
    <t>本人+１眷口</t>
  </si>
  <si>
    <t>本人+２眷口</t>
  </si>
  <si>
    <t>本人+３眷口</t>
  </si>
  <si>
    <t>※已領取公教人員保險養老給付者、雇主、外勞、年滿60歲者，免負擔就業保險費。</t>
  </si>
  <si>
    <t>◎被保險人每月應繳勞退金＝月提繳工資×6％</t>
  </si>
  <si>
    <t>108年1月1日起適用</t>
    <phoneticPr fontId="3" type="noConversion"/>
  </si>
  <si>
    <r>
      <rPr>
        <sz val="12"/>
        <rFont val="微軟正黑體"/>
        <family val="2"/>
        <charset val="136"/>
      </rPr>
      <t>類別</t>
    </r>
  </si>
  <si>
    <t>108年1月1日起適用</t>
    <phoneticPr fontId="3" type="noConversion"/>
  </si>
  <si>
    <t>※職災保險費費率為月投保薪資×0.1％</t>
    <phoneticPr fontId="3" type="noConversion"/>
  </si>
  <si>
    <t xml:space="preserve">  ＝（月投保薪資×10％×70％）＋（月投保薪資×1％×70％）+(月投保薪資×1％)+(（月投保薪資×0.025%)</t>
    <phoneticPr fontId="3" type="noConversion"/>
  </si>
  <si>
    <r>
      <t>※職災保險費費率為月投保薪資×0.1％</t>
    </r>
    <r>
      <rPr>
        <b/>
        <sz val="14"/>
        <color indexed="12"/>
        <rFont val="Times New Roman"/>
        <family val="1"/>
      </rPr>
      <t/>
    </r>
  </si>
  <si>
    <r>
      <t>勞工保險費負擔表</t>
    </r>
    <r>
      <rPr>
        <b/>
        <sz val="14"/>
        <color indexed="21"/>
        <rFont val="微軟正黑體"/>
        <family val="2"/>
        <charset val="136"/>
      </rPr>
      <t>(外國籍員工適用表)</t>
    </r>
  </si>
  <si>
    <t xml:space="preserve">                                          ＝（月投保薪資×10％×20％）</t>
    <phoneticPr fontId="3" type="noConversion"/>
  </si>
  <si>
    <t xml:space="preserve">                                          ＝（月投保薪資×10％×70％)+(月投保薪資×0.1％)+(月投保薪資×0.025％)</t>
    <phoneticPr fontId="3" type="noConversion"/>
  </si>
  <si>
    <t>※自108年1月1日起勞工保險普通事故保險費調高0.5％(原9.5％調高為10％)</t>
    <phoneticPr fontId="3" type="noConversion"/>
  </si>
  <si>
    <t xml:space="preserve">註:自108年1月1日配合基本工資調整，第一級為23100元。     </t>
    <phoneticPr fontId="3" type="noConversion"/>
  </si>
  <si>
    <t>108年基本工資為23100</t>
    <phoneticPr fontId="3" type="noConversion"/>
  </si>
  <si>
    <t xml:space="preserve">  ＝（月投保薪資×10％×20％）＋（月投保薪資×1％×20％） </t>
    <phoneticPr fontId="3" type="noConversion"/>
  </si>
  <si>
    <r>
      <rPr>
        <sz val="13"/>
        <color indexed="10"/>
        <rFont val="微軟正黑體"/>
        <family val="2"/>
        <charset val="136"/>
      </rPr>
      <t xml:space="preserve">註:自108年1月1日配合基本工資調整，第一級為23100元。  </t>
    </r>
    <r>
      <rPr>
        <sz val="13"/>
        <color indexed="61"/>
        <rFont val="微軟正黑體"/>
        <family val="2"/>
        <charset val="136"/>
      </rPr>
      <t xml:space="preserve">                   </t>
    </r>
    <phoneticPr fontId="3" type="noConversion"/>
  </si>
  <si>
    <r>
      <t>勞工保險費負擔表</t>
    </r>
    <r>
      <rPr>
        <b/>
        <sz val="14"/>
        <color theme="1"/>
        <rFont val="微軟正黑體"/>
        <family val="2"/>
        <charset val="136"/>
      </rPr>
      <t>(本國籍員工適用表)</t>
    </r>
  </si>
  <si>
    <r>
      <rPr>
        <sz val="12"/>
        <rFont val="微軟正黑體"/>
        <family val="2"/>
        <charset val="136"/>
      </rPr>
      <t>第1級</t>
    </r>
  </si>
  <si>
    <r>
      <rPr>
        <sz val="12"/>
        <rFont val="微軟正黑體"/>
        <family val="2"/>
        <charset val="136"/>
      </rPr>
      <t>第2級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</si>
  <si>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第3級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</si>
  <si>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第4級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</si>
  <si>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第5級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</si>
  <si>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第6級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</si>
  <si>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第7級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</si>
  <si>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第8級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</si>
  <si>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第9級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</si>
  <si>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第10級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</si>
  <si>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第11級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</si>
  <si>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第12級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</si>
  <si>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第13級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</si>
  <si>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第14級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</si>
  <si>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第15級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</si>
  <si>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第16級</t>
    </r>
    <r>
      <rPr>
        <sz val="12"/>
        <color theme="1"/>
        <rFont val="新細明體"/>
        <family val="2"/>
        <charset val="136"/>
        <scheme val="minor"/>
      </rPr>
      <t/>
    </r>
  </si>
  <si>
    <r>
      <t>雇主負擔金額小計</t>
    </r>
    <r>
      <rPr>
        <b/>
        <u/>
        <sz val="13"/>
        <color theme="1"/>
        <rFont val="微軟正黑體"/>
        <family val="2"/>
        <charset val="136"/>
      </rPr>
      <t>=對照表的單位負擔+職災+工資墊償</t>
    </r>
    <r>
      <rPr>
        <sz val="13"/>
        <color theme="1"/>
        <rFont val="微軟正黑體"/>
        <family val="2"/>
        <charset val="136"/>
      </rPr>
      <t>。</t>
    </r>
  </si>
  <si>
    <r>
      <t>請自行計算職災金額=投保薪資級距*0.1%；工資墊償基金=投保薪資級距*0.025%</t>
    </r>
    <r>
      <rPr>
        <sz val="13"/>
        <color theme="1"/>
        <rFont val="微軟正黑體"/>
        <family val="2"/>
        <charset val="136"/>
      </rPr>
      <t>，</t>
    </r>
    <phoneticPr fontId="3" type="noConversion"/>
  </si>
  <si>
    <t>※自108年1月1日起勞工保險普通事故保險費調高0.5％(原9.5％調高為10％)</t>
    <phoneticPr fontId="3" type="noConversion"/>
  </si>
  <si>
    <t>※工資墊償費率為月投保薪資0.025%</t>
    <phoneticPr fontId="3" type="noConversion"/>
  </si>
  <si>
    <t>中華民國107年11月2日勞動部勞動福3字第1070136066號令修正發布，自108年1月1日生效</t>
    <phoneticPr fontId="4" type="noConversion"/>
  </si>
  <si>
    <t>※因應108年基本工資調漲為23,100元，勞工退休金級距異動如下</t>
    <phoneticPr fontId="4" type="noConversion"/>
  </si>
  <si>
    <t>1,500元以下</t>
  </si>
  <si>
    <t>1,500元</t>
  </si>
  <si>
    <t>1,501元至3,000元</t>
  </si>
  <si>
    <t>3,000元</t>
  </si>
  <si>
    <t>3,001元至4,500元</t>
  </si>
  <si>
    <t>4,500元</t>
  </si>
  <si>
    <t>4,501元至6,000元</t>
  </si>
  <si>
    <t>6,000元</t>
  </si>
  <si>
    <t>6,001元至7,500元</t>
  </si>
  <si>
    <t>7,500元</t>
  </si>
  <si>
    <t>7,501元至8,700元</t>
  </si>
  <si>
    <t>8,700元</t>
  </si>
  <si>
    <t>8,701元至9,900元</t>
  </si>
  <si>
    <t>9,900元</t>
  </si>
  <si>
    <t>9,901元至11,100元</t>
  </si>
  <si>
    <t>11,100元</t>
  </si>
  <si>
    <t>11,101元至12,540元</t>
  </si>
  <si>
    <t>12,540元</t>
  </si>
  <si>
    <t>12,541元至13,500元</t>
  </si>
  <si>
    <t>13,500元</t>
  </si>
  <si>
    <t>13,501元至15,840元</t>
  </si>
  <si>
    <t>15,840元</t>
  </si>
  <si>
    <t>15,841元至16,500元</t>
  </si>
  <si>
    <t>16,500元</t>
  </si>
  <si>
    <t>16,501元至17,280元</t>
  </si>
  <si>
    <t>17,280元</t>
  </si>
  <si>
    <t>17,281元至17,880元</t>
  </si>
  <si>
    <t>17,880元</t>
  </si>
  <si>
    <t>17,881元至19,047元</t>
  </si>
  <si>
    <t>19,047元</t>
  </si>
  <si>
    <t>19,048元至20,008元</t>
  </si>
  <si>
    <t>20,008元</t>
  </si>
  <si>
    <t>20,009元至21,009元</t>
  </si>
  <si>
    <t>21,009元</t>
  </si>
  <si>
    <t>21,010元至22,000元</t>
  </si>
  <si>
    <t>22,000元</t>
  </si>
  <si>
    <t>22,001元至23,100元</t>
  </si>
  <si>
    <t>23,100元</t>
  </si>
  <si>
    <t>23,101元至24,000元</t>
  </si>
  <si>
    <t>24,000元</t>
  </si>
  <si>
    <t>24,001元至25,200元</t>
  </si>
  <si>
    <t>25,200元</t>
  </si>
  <si>
    <t>25,201元至26,400元</t>
  </si>
  <si>
    <t>26,400元</t>
  </si>
  <si>
    <t>26,401元至27,600元</t>
  </si>
  <si>
    <t>27,600元</t>
  </si>
  <si>
    <t>27,601元至28,800元</t>
  </si>
  <si>
    <t>28,800元</t>
  </si>
  <si>
    <t>28,801元至30,300元</t>
  </si>
  <si>
    <t>30,300元</t>
  </si>
  <si>
    <t>30,301元至31,800元</t>
  </si>
  <si>
    <t>31,800元</t>
  </si>
  <si>
    <t>31,801元至33,300元</t>
  </si>
  <si>
    <t>33,300元</t>
  </si>
  <si>
    <t>33,301元至34,800元</t>
  </si>
  <si>
    <t>34,800元</t>
  </si>
  <si>
    <t>34,801元至36,300元</t>
  </si>
  <si>
    <t>36,300元</t>
  </si>
  <si>
    <t>36,301元至38,200元</t>
  </si>
  <si>
    <t>38,200元</t>
  </si>
  <si>
    <t>38,201元至40,100元</t>
  </si>
  <si>
    <t>40,100元</t>
  </si>
  <si>
    <t>40,101元至42,000元</t>
  </si>
  <si>
    <t>42,000元</t>
  </si>
  <si>
    <t>42,001元至43,900元</t>
  </si>
  <si>
    <t>43,900元</t>
  </si>
  <si>
    <t>43,901元至45,800元</t>
  </si>
  <si>
    <t>45,800元</t>
  </si>
  <si>
    <t>級距</t>
  </si>
  <si>
    <t>級</t>
  </si>
  <si>
    <t>實際工資</t>
  </si>
  <si>
    <t>月提繳工資</t>
  </si>
  <si>
    <t>第1組</t>
  </si>
  <si>
    <t>第2組</t>
  </si>
  <si>
    <t>第3組</t>
  </si>
  <si>
    <t>第4組</t>
  </si>
  <si>
    <t>第5組</t>
  </si>
  <si>
    <t>第6組</t>
  </si>
  <si>
    <t>150,000元</t>
  </si>
  <si>
    <t>第7組</t>
  </si>
  <si>
    <t>45,801元至48,200元</t>
  </si>
  <si>
    <t>48,200元</t>
  </si>
  <si>
    <t>48,201元至50,600元</t>
  </si>
  <si>
    <t>50,600元</t>
  </si>
  <si>
    <t>50,601元至53,000元</t>
  </si>
  <si>
    <t>53,000元</t>
  </si>
  <si>
    <t>53,001元至55,400元</t>
  </si>
  <si>
    <t>55,400元</t>
  </si>
  <si>
    <t>55,401元至57,800元</t>
  </si>
  <si>
    <t>57,800元</t>
  </si>
  <si>
    <t>第8組</t>
  </si>
  <si>
    <t>57,801元至60,800元</t>
  </si>
  <si>
    <t>60,800元</t>
  </si>
  <si>
    <t>60,801元至63,800元</t>
  </si>
  <si>
    <t>63,800元</t>
  </si>
  <si>
    <t>63,801元至66,800元</t>
  </si>
  <si>
    <t>66,800元</t>
  </si>
  <si>
    <t>66,801元至69,800元</t>
  </si>
  <si>
    <t>69,800元</t>
  </si>
  <si>
    <t>69,801元至72,800元</t>
  </si>
  <si>
    <t>72,800元</t>
  </si>
  <si>
    <t>第9組</t>
  </si>
  <si>
    <t>72,801元至76,500元</t>
  </si>
  <si>
    <t>76,500元</t>
  </si>
  <si>
    <t>76,501元至80,200元</t>
  </si>
  <si>
    <t>80,200元</t>
  </si>
  <si>
    <t>80,201元至83,900元</t>
  </si>
  <si>
    <t>83,900元</t>
  </si>
  <si>
    <t>83,901元至87,600元</t>
  </si>
  <si>
    <t>87,600元</t>
  </si>
  <si>
    <t>第10組</t>
  </si>
  <si>
    <t>87,601元至92,100元</t>
  </si>
  <si>
    <t>92,100元</t>
  </si>
  <si>
    <t>92,101元至96,600元</t>
  </si>
  <si>
    <t>96,600元</t>
  </si>
  <si>
    <t>96,601元至101,100元</t>
  </si>
  <si>
    <t>101,100元</t>
  </si>
  <si>
    <t>101,101元至105,600元</t>
  </si>
  <si>
    <t>105,600元</t>
  </si>
  <si>
    <t>105,601元至110,100元</t>
  </si>
  <si>
    <t>110,100元</t>
  </si>
  <si>
    <t>第11組</t>
  </si>
  <si>
    <t>110,101元至115,500元</t>
  </si>
  <si>
    <t>115,500元</t>
  </si>
  <si>
    <t>115,501元至120,900元</t>
  </si>
  <si>
    <t>120,900元</t>
  </si>
  <si>
    <t>120,901元至126,300元</t>
  </si>
  <si>
    <t>126,300元</t>
  </si>
  <si>
    <t>126,301元至131,700元</t>
  </si>
  <si>
    <t>131,700元</t>
  </si>
  <si>
    <t>131,701元至137,100元</t>
  </si>
  <si>
    <t>137,100元</t>
  </si>
  <si>
    <t>137,101元至142,500元</t>
  </si>
  <si>
    <t>142,500元</t>
  </si>
  <si>
    <t>142,501元至147,900元</t>
  </si>
  <si>
    <t>147,900元</t>
  </si>
  <si>
    <t>147,901元以上</t>
  </si>
  <si>
    <t xml:space="preserve">備註：本表月提繳工資金額以新臺幣元為單位，
月提繳工資金額角以下四捨五入。
</t>
    <phoneticPr fontId="3" type="noConversion"/>
  </si>
  <si>
    <t>投保金額等級</t>
  </si>
  <si>
    <t>投保單位負擔金額﹝負擔比率60%﹞</t>
  </si>
  <si>
    <t>政府補助金額﹝補助比率10%﹞</t>
  </si>
  <si>
    <t>108年1月1日起實施</t>
  </si>
  <si>
    <t xml:space="preserve">                         承保組製表</t>
  </si>
  <si>
    <t>註:1.自108年1月1日起配合基本工資調整，第一級調整為23,100元。</t>
  </si>
  <si>
    <t>3.自105年1月1日起調整平均眷口數為0.61人，投保單位及政府負擔金額含本人
及平均眷屬人數0.61人，合計1.61人。</t>
  </si>
  <si>
    <t>2.自105年1月1日起費率調整為4.69％ 。</t>
    <phoneticPr fontId="3" type="noConversion"/>
  </si>
  <si>
    <t>全民健康保險保險費負擔金額表(三)</t>
    <phoneticPr fontId="3" type="noConversion"/>
  </si>
  <si>
    <t>﹝公、民營事業、機構及有一定雇主之受僱者適用﹞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</si>
</sst>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color indexed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.5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20"/>
      <color indexed="21"/>
      <name val="微軟正黑體"/>
      <family val="2"/>
      <charset val="136"/>
    </font>
    <font>
      <b/>
      <sz val="14"/>
      <color indexed="21"/>
      <name val="微軟正黑體"/>
      <family val="2"/>
      <charset val="136"/>
    </font>
    <font>
      <b/>
      <sz val="13"/>
      <color theme="5"/>
      <name val="微軟正黑體"/>
      <family val="2"/>
      <charset val="136"/>
    </font>
    <font>
      <b/>
      <sz val="13"/>
      <color indexed="12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2"/>
      <color indexed="61"/>
      <name val="微軟正黑體"/>
      <family val="2"/>
      <charset val="136"/>
    </font>
    <font>
      <sz val="13"/>
      <color indexed="61"/>
      <name val="微軟正黑體"/>
      <family val="2"/>
      <charset val="136"/>
    </font>
    <font>
      <sz val="13"/>
      <color indexed="10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.5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5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b/>
      <u/>
      <sz val="13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3366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20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FFFFFF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0" applyFont="1">
      <alignment vertical="center"/>
    </xf>
    <xf numFmtId="3" fontId="10" fillId="0" borderId="4" xfId="1" applyNumberFormat="1" applyFont="1" applyFill="1" applyBorder="1" applyAlignment="1" applyProtection="1">
      <alignment horizontal="center" vertical="center"/>
    </xf>
    <xf numFmtId="0" fontId="5" fillId="0" borderId="0" xfId="1" applyFont="1">
      <alignment vertical="center"/>
    </xf>
    <xf numFmtId="3" fontId="6" fillId="0" borderId="0" xfId="0" applyNumberFormat="1" applyFont="1">
      <alignment vertical="center"/>
    </xf>
    <xf numFmtId="0" fontId="5" fillId="6" borderId="12" xfId="1" applyFont="1" applyFill="1" applyBorder="1" applyAlignment="1">
      <alignment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3" fontId="13" fillId="0" borderId="1" xfId="1" applyNumberFormat="1" applyFont="1" applyFill="1" applyBorder="1" applyAlignment="1" applyProtection="1">
      <alignment horizontal="center" vertical="center"/>
    </xf>
    <xf numFmtId="3" fontId="10" fillId="0" borderId="5" xfId="1" applyNumberFormat="1" applyFont="1" applyFill="1" applyBorder="1" applyAlignment="1" applyProtection="1">
      <alignment horizontal="center" vertical="center"/>
    </xf>
    <xf numFmtId="3" fontId="13" fillId="2" borderId="3" xfId="1" applyNumberFormat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3" fontId="10" fillId="4" borderId="1" xfId="1" applyNumberFormat="1" applyFont="1" applyFill="1" applyBorder="1" applyAlignment="1" applyProtection="1">
      <alignment horizontal="center" vertical="center"/>
    </xf>
    <xf numFmtId="3" fontId="13" fillId="4" borderId="1" xfId="1" applyNumberFormat="1" applyFont="1" applyFill="1" applyBorder="1" applyAlignment="1" applyProtection="1">
      <alignment horizontal="center" vertical="center"/>
    </xf>
    <xf numFmtId="3" fontId="10" fillId="4" borderId="4" xfId="1" applyNumberFormat="1" applyFont="1" applyFill="1" applyBorder="1" applyAlignment="1" applyProtection="1">
      <alignment horizontal="center" vertical="center"/>
    </xf>
    <xf numFmtId="3" fontId="10" fillId="4" borderId="5" xfId="1" applyNumberFormat="1" applyFont="1" applyFill="1" applyBorder="1" applyAlignment="1" applyProtection="1">
      <alignment horizontal="center" vertical="center"/>
    </xf>
    <xf numFmtId="3" fontId="13" fillId="4" borderId="3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/>
    </xf>
    <xf numFmtId="3" fontId="23" fillId="2" borderId="6" xfId="1" applyNumberFormat="1" applyFont="1" applyFill="1" applyBorder="1" applyAlignment="1" applyProtection="1">
      <alignment horizontal="center" vertical="center"/>
    </xf>
    <xf numFmtId="3" fontId="23" fillId="2" borderId="4" xfId="1" applyNumberFormat="1" applyFont="1" applyFill="1" applyBorder="1" applyAlignment="1" applyProtection="1">
      <alignment horizontal="center" vertical="center"/>
    </xf>
    <xf numFmtId="3" fontId="5" fillId="0" borderId="0" xfId="1" applyNumberFormat="1" applyFont="1">
      <alignment vertical="center"/>
    </xf>
    <xf numFmtId="176" fontId="10" fillId="0" borderId="6" xfId="1" applyNumberFormat="1" applyFont="1" applyFill="1" applyBorder="1" applyAlignment="1" applyProtection="1">
      <alignment horizontal="center" vertical="center"/>
    </xf>
    <xf numFmtId="176" fontId="24" fillId="4" borderId="2" xfId="1" applyNumberFormat="1" applyFont="1" applyFill="1" applyBorder="1" applyAlignment="1" applyProtection="1">
      <alignment horizontal="center" vertical="center"/>
    </xf>
    <xf numFmtId="176" fontId="10" fillId="4" borderId="6" xfId="1" applyNumberFormat="1" applyFont="1" applyFill="1" applyBorder="1" applyAlignment="1" applyProtection="1">
      <alignment horizontal="center" vertical="center"/>
    </xf>
    <xf numFmtId="3" fontId="10" fillId="4" borderId="10" xfId="1" applyNumberFormat="1" applyFont="1" applyFill="1" applyBorder="1" applyAlignment="1" applyProtection="1">
      <alignment horizontal="center" vertical="center"/>
    </xf>
    <xf numFmtId="3" fontId="23" fillId="4" borderId="6" xfId="1" applyNumberFormat="1" applyFont="1" applyFill="1" applyBorder="1" applyAlignment="1" applyProtection="1">
      <alignment horizontal="center" vertical="center"/>
    </xf>
    <xf numFmtId="3" fontId="23" fillId="4" borderId="4" xfId="1" applyNumberFormat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vertical="center"/>
      <protection locked="0"/>
    </xf>
    <xf numFmtId="0" fontId="6" fillId="0" borderId="0" xfId="1" applyFont="1">
      <alignment vertical="center"/>
    </xf>
    <xf numFmtId="0" fontId="22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176" fontId="5" fillId="5" borderId="22" xfId="0" applyNumberFormat="1" applyFont="1" applyFill="1" applyBorder="1" applyAlignment="1">
      <alignment horizontal="center" vertical="center" wrapText="1"/>
    </xf>
    <xf numFmtId="3" fontId="5" fillId="8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176" fontId="5" fillId="5" borderId="30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29" fillId="9" borderId="0" xfId="0" applyFont="1" applyFill="1" applyAlignment="1"/>
    <xf numFmtId="0" fontId="31" fillId="9" borderId="0" xfId="0" applyFont="1" applyFill="1" applyAlignment="1">
      <alignment horizontal="right"/>
    </xf>
    <xf numFmtId="0" fontId="31" fillId="9" borderId="31" xfId="0" applyFont="1" applyFill="1" applyBorder="1" applyAlignment="1">
      <alignment horizontal="center" vertical="center" wrapText="1"/>
    </xf>
    <xf numFmtId="0" fontId="31" fillId="9" borderId="57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/>
    </xf>
    <xf numFmtId="0" fontId="29" fillId="9" borderId="58" xfId="0" applyFont="1" applyFill="1" applyBorder="1" applyAlignment="1">
      <alignment horizontal="center"/>
    </xf>
    <xf numFmtId="41" fontId="29" fillId="9" borderId="35" xfId="3" applyFont="1" applyFill="1" applyBorder="1" applyAlignment="1">
      <alignment horizontal="center"/>
    </xf>
    <xf numFmtId="0" fontId="29" fillId="9" borderId="34" xfId="0" applyFont="1" applyFill="1" applyBorder="1" applyAlignment="1">
      <alignment horizontal="center"/>
    </xf>
    <xf numFmtId="0" fontId="29" fillId="9" borderId="37" xfId="0" applyFont="1" applyFill="1" applyBorder="1" applyAlignment="1">
      <alignment horizontal="center"/>
    </xf>
    <xf numFmtId="0" fontId="29" fillId="9" borderId="35" xfId="0" applyFont="1" applyFill="1" applyBorder="1" applyAlignment="1">
      <alignment horizontal="center"/>
    </xf>
    <xf numFmtId="0" fontId="32" fillId="9" borderId="34" xfId="0" applyFont="1" applyFill="1" applyBorder="1" applyAlignment="1">
      <alignment horizontal="center"/>
    </xf>
    <xf numFmtId="0" fontId="32" fillId="9" borderId="59" xfId="0" applyFont="1" applyFill="1" applyBorder="1" applyAlignment="1">
      <alignment horizontal="center"/>
    </xf>
    <xf numFmtId="0" fontId="29" fillId="9" borderId="60" xfId="0" applyFont="1" applyFill="1" applyBorder="1" applyAlignment="1">
      <alignment horizontal="center"/>
    </xf>
    <xf numFmtId="41" fontId="29" fillId="9" borderId="0" xfId="3" applyFont="1" applyFill="1" applyAlignment="1">
      <alignment horizontal="center"/>
    </xf>
    <xf numFmtId="0" fontId="29" fillId="9" borderId="32" xfId="0" applyFont="1" applyFill="1" applyBorder="1" applyAlignment="1">
      <alignment horizontal="center"/>
    </xf>
    <xf numFmtId="0" fontId="29" fillId="9" borderId="61" xfId="0" applyFont="1" applyFill="1" applyBorder="1" applyAlignment="1">
      <alignment horizontal="center"/>
    </xf>
    <xf numFmtId="0" fontId="29" fillId="9" borderId="0" xfId="0" applyFont="1" applyFill="1" applyAlignment="1">
      <alignment horizontal="center"/>
    </xf>
    <xf numFmtId="0" fontId="32" fillId="9" borderId="33" xfId="0" applyFont="1" applyFill="1" applyBorder="1" applyAlignment="1">
      <alignment horizontal="center"/>
    </xf>
    <xf numFmtId="0" fontId="32" fillId="9" borderId="62" xfId="0" applyFont="1" applyFill="1" applyBorder="1" applyAlignment="1">
      <alignment horizontal="center"/>
    </xf>
    <xf numFmtId="0" fontId="29" fillId="9" borderId="33" xfId="0" applyFont="1" applyFill="1" applyBorder="1" applyAlignment="1">
      <alignment horizontal="center"/>
    </xf>
    <xf numFmtId="0" fontId="29" fillId="9" borderId="36" xfId="0" applyFont="1" applyFill="1" applyBorder="1" applyAlignment="1">
      <alignment horizontal="center"/>
    </xf>
    <xf numFmtId="0" fontId="32" fillId="9" borderId="32" xfId="0" applyFont="1" applyFill="1" applyBorder="1" applyAlignment="1">
      <alignment horizontal="center"/>
    </xf>
    <xf numFmtId="0" fontId="32" fillId="9" borderId="63" xfId="0" applyFont="1" applyFill="1" applyBorder="1" applyAlignment="1">
      <alignment horizontal="center"/>
    </xf>
    <xf numFmtId="0" fontId="29" fillId="9" borderId="64" xfId="0" applyFont="1" applyFill="1" applyBorder="1" applyAlignment="1">
      <alignment horizontal="center"/>
    </xf>
    <xf numFmtId="0" fontId="29" fillId="9" borderId="65" xfId="0" applyFont="1" applyFill="1" applyBorder="1" applyAlignment="1">
      <alignment horizontal="center"/>
    </xf>
    <xf numFmtId="41" fontId="29" fillId="9" borderId="65" xfId="3" applyFont="1" applyFill="1" applyBorder="1" applyAlignment="1">
      <alignment horizontal="center"/>
    </xf>
    <xf numFmtId="0" fontId="29" fillId="9" borderId="66" xfId="0" applyFont="1" applyFill="1" applyBorder="1" applyAlignment="1">
      <alignment horizontal="center"/>
    </xf>
    <xf numFmtId="41" fontId="29" fillId="9" borderId="67" xfId="3" applyFont="1" applyFill="1" applyBorder="1" applyAlignment="1">
      <alignment horizontal="center"/>
    </xf>
    <xf numFmtId="0" fontId="29" fillId="9" borderId="68" xfId="0" applyFont="1" applyFill="1" applyBorder="1" applyAlignment="1">
      <alignment horizontal="center"/>
    </xf>
    <xf numFmtId="0" fontId="29" fillId="9" borderId="69" xfId="0" applyFont="1" applyFill="1" applyBorder="1" applyAlignment="1">
      <alignment horizontal="center"/>
    </xf>
    <xf numFmtId="0" fontId="29" fillId="9" borderId="70" xfId="0" applyFont="1" applyFill="1" applyBorder="1" applyAlignment="1">
      <alignment horizontal="center"/>
    </xf>
    <xf numFmtId="0" fontId="32" fillId="9" borderId="68" xfId="0" applyFont="1" applyFill="1" applyBorder="1" applyAlignment="1">
      <alignment horizontal="center"/>
    </xf>
    <xf numFmtId="0" fontId="32" fillId="9" borderId="71" xfId="0" applyFont="1" applyFill="1" applyBorder="1" applyAlignment="1">
      <alignment horizontal="center"/>
    </xf>
    <xf numFmtId="0" fontId="33" fillId="9" borderId="0" xfId="0" applyFont="1" applyFill="1" applyAlignment="1"/>
    <xf numFmtId="0" fontId="29" fillId="0" borderId="0" xfId="0" applyFont="1" applyAlignment="1">
      <alignment horizontal="right"/>
    </xf>
    <xf numFmtId="0" fontId="30" fillId="9" borderId="0" xfId="0" applyFont="1" applyFill="1" applyAlignment="1"/>
    <xf numFmtId="0" fontId="29" fillId="9" borderId="70" xfId="0" applyFont="1" applyFill="1" applyBorder="1" applyAlignment="1"/>
    <xf numFmtId="0" fontId="16" fillId="0" borderId="0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176" fontId="5" fillId="5" borderId="49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right" vertical="center" wrapText="1"/>
    </xf>
    <xf numFmtId="176" fontId="5" fillId="5" borderId="18" xfId="0" applyNumberFormat="1" applyFont="1" applyFill="1" applyBorder="1" applyAlignment="1">
      <alignment horizontal="center" vertical="center" wrapText="1"/>
    </xf>
    <xf numFmtId="176" fontId="5" fillId="5" borderId="44" xfId="0" applyNumberFormat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36" fillId="0" borderId="0" xfId="0" applyFont="1">
      <alignment vertical="center"/>
    </xf>
    <xf numFmtId="3" fontId="5" fillId="8" borderId="28" xfId="0" applyNumberFormat="1" applyFont="1" applyFill="1" applyBorder="1" applyAlignment="1">
      <alignment horizontal="center" vertical="center" wrapText="1"/>
    </xf>
    <xf numFmtId="176" fontId="5" fillId="5" borderId="50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3" fontId="5" fillId="8" borderId="26" xfId="0" applyNumberFormat="1" applyFont="1" applyFill="1" applyBorder="1" applyAlignment="1">
      <alignment horizontal="center" vertical="center" wrapText="1"/>
    </xf>
    <xf numFmtId="176" fontId="5" fillId="5" borderId="45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right" vertical="center" wrapText="1"/>
    </xf>
    <xf numFmtId="176" fontId="5" fillId="5" borderId="4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3" fontId="5" fillId="8" borderId="21" xfId="0" applyNumberFormat="1" applyFont="1" applyFill="1" applyBorder="1" applyAlignment="1">
      <alignment horizontal="center" vertical="center" wrapText="1"/>
    </xf>
    <xf numFmtId="176" fontId="5" fillId="5" borderId="51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right" vertical="center" wrapText="1"/>
    </xf>
    <xf numFmtId="176" fontId="5" fillId="5" borderId="52" xfId="0" applyNumberFormat="1" applyFont="1" applyFill="1" applyBorder="1" applyAlignment="1">
      <alignment horizontal="center" vertical="center" wrapText="1"/>
    </xf>
    <xf numFmtId="3" fontId="6" fillId="8" borderId="20" xfId="0" applyNumberFormat="1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6" fillId="8" borderId="28" xfId="0" applyFont="1" applyFill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3" fontId="5" fillId="8" borderId="29" xfId="0" applyNumberFormat="1" applyFont="1" applyFill="1" applyBorder="1" applyAlignment="1">
      <alignment horizontal="center" vertical="center" wrapText="1"/>
    </xf>
    <xf numFmtId="176" fontId="5" fillId="5" borderId="53" xfId="0" applyNumberFormat="1" applyFont="1" applyFill="1" applyBorder="1" applyAlignment="1">
      <alignment horizontal="center" vertical="center" wrapText="1"/>
    </xf>
    <xf numFmtId="0" fontId="7" fillId="5" borderId="12" xfId="1" applyFont="1" applyFill="1" applyBorder="1" applyAlignment="1" applyProtection="1">
      <alignment horizontal="center" vertical="center" wrapText="1"/>
      <protection locked="0"/>
    </xf>
    <xf numFmtId="0" fontId="7" fillId="5" borderId="14" xfId="1" applyFont="1" applyFill="1" applyBorder="1" applyAlignment="1" applyProtection="1">
      <alignment horizontal="center" vertical="center" wrapText="1"/>
      <protection locked="0"/>
    </xf>
    <xf numFmtId="0" fontId="7" fillId="5" borderId="13" xfId="1" applyFont="1" applyFill="1" applyBorder="1" applyAlignment="1" applyProtection="1">
      <alignment horizontal="center" vertical="center" wrapText="1"/>
      <protection locked="0"/>
    </xf>
    <xf numFmtId="0" fontId="25" fillId="3" borderId="0" xfId="1" applyFont="1" applyFill="1" applyBorder="1" applyAlignment="1" applyProtection="1">
      <alignment horizontal="left" vertical="center" wrapText="1"/>
      <protection locked="0"/>
    </xf>
    <xf numFmtId="0" fontId="5" fillId="5" borderId="12" xfId="1" applyFont="1" applyFill="1" applyBorder="1" applyAlignment="1" applyProtection="1">
      <alignment horizontal="center" vertical="center" wrapText="1"/>
      <protection locked="0"/>
    </xf>
    <xf numFmtId="0" fontId="5" fillId="5" borderId="14" xfId="1" applyFont="1" applyFill="1" applyBorder="1" applyAlignment="1" applyProtection="1">
      <alignment horizontal="center" vertical="center" wrapText="1"/>
      <protection locked="0"/>
    </xf>
    <xf numFmtId="0" fontId="5" fillId="5" borderId="13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horizontal="left" vertical="center" wrapText="1"/>
    </xf>
    <xf numFmtId="0" fontId="22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left" vertical="center"/>
      <protection locked="0"/>
    </xf>
    <xf numFmtId="0" fontId="22" fillId="0" borderId="0" xfId="1" applyFont="1" applyBorder="1" applyAlignment="1" applyProtection="1">
      <alignment horizontal="left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7" fillId="5" borderId="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22" fillId="5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right" vertical="center"/>
      <protection locked="0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3" xfId="1" applyFont="1" applyFill="1" applyBorder="1" applyAlignment="1" applyProtection="1">
      <alignment horizontal="center" vertical="center" wrapText="1"/>
      <protection locked="0"/>
    </xf>
    <xf numFmtId="0" fontId="8" fillId="5" borderId="15" xfId="1" applyFont="1" applyFill="1" applyBorder="1" applyAlignment="1" applyProtection="1">
      <alignment horizontal="center" vertical="center" wrapText="1"/>
      <protection locked="0"/>
    </xf>
    <xf numFmtId="0" fontId="8" fillId="5" borderId="16" xfId="1" applyFont="1" applyFill="1" applyBorder="1" applyAlignment="1" applyProtection="1">
      <alignment horizontal="center" vertical="center" wrapText="1"/>
      <protection locked="0"/>
    </xf>
    <xf numFmtId="0" fontId="9" fillId="5" borderId="8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0" fontId="9" fillId="5" borderId="12" xfId="1" applyFont="1" applyFill="1" applyBorder="1" applyAlignment="1" applyProtection="1">
      <alignment horizontal="center" vertical="center" wrapText="1"/>
      <protection locked="0"/>
    </xf>
    <xf numFmtId="0" fontId="9" fillId="5" borderId="13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>
      <alignment horizontal="left" vertical="center"/>
    </xf>
    <xf numFmtId="0" fontId="7" fillId="6" borderId="12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7" fillId="6" borderId="14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5" fillId="6" borderId="38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7" fillId="6" borderId="4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 applyProtection="1">
      <alignment horizontal="center" vertical="center"/>
      <protection locked="0"/>
    </xf>
    <xf numFmtId="0" fontId="8" fillId="6" borderId="10" xfId="1" applyFont="1" applyFill="1" applyBorder="1" applyAlignment="1" applyProtection="1">
      <alignment horizontal="center" vertical="center"/>
      <protection locked="0"/>
    </xf>
    <xf numFmtId="0" fontId="8" fillId="6" borderId="11" xfId="1" applyFont="1" applyFill="1" applyBorder="1" applyAlignment="1" applyProtection="1">
      <alignment horizontal="center" vertical="center"/>
      <protection locked="0"/>
    </xf>
    <xf numFmtId="0" fontId="8" fillId="6" borderId="12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9" fillId="9" borderId="56" xfId="0" applyFont="1" applyFill="1" applyBorder="1" applyAlignment="1">
      <alignment vertical="center" wrapText="1"/>
    </xf>
    <xf numFmtId="0" fontId="34" fillId="9" borderId="0" xfId="0" applyFont="1" applyFill="1" applyAlignment="1">
      <alignment horizontal="left" wrapText="1"/>
    </xf>
    <xf numFmtId="0" fontId="29" fillId="9" borderId="70" xfId="0" applyFont="1" applyFill="1" applyBorder="1" applyAlignment="1">
      <alignment horizontal="center"/>
    </xf>
    <xf numFmtId="0" fontId="31" fillId="9" borderId="54" xfId="0" applyFont="1" applyFill="1" applyBorder="1" applyAlignment="1">
      <alignment horizontal="center" vertical="center" wrapText="1"/>
    </xf>
    <xf numFmtId="0" fontId="31" fillId="9" borderId="55" xfId="0" applyFont="1" applyFill="1" applyBorder="1" applyAlignment="1">
      <alignment horizontal="center" vertical="center"/>
    </xf>
    <xf numFmtId="0" fontId="29" fillId="9" borderId="55" xfId="0" applyFont="1" applyFill="1" applyBorder="1" applyAlignment="1">
      <alignment vertical="center" wrapText="1"/>
    </xf>
  </cellXfs>
  <cellStyles count="4">
    <cellStyle name="一般" xfId="0" builtinId="0"/>
    <cellStyle name="一般 2" xfId="1"/>
    <cellStyle name="千分位[0]" xfId="3" builtinId="6"/>
    <cellStyle name="千分位[0]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85" zoomScaleNormal="85" workbookViewId="0">
      <pane ySplit="1" topLeftCell="A2" activePane="bottomLeft" state="frozen"/>
      <selection pane="bottomLeft" activeCell="H6" sqref="H6"/>
    </sheetView>
  </sheetViews>
  <sheetFormatPr defaultRowHeight="15.75" x14ac:dyDescent="0.25"/>
  <cols>
    <col min="1" max="1" width="9" style="2"/>
    <col min="2" max="2" width="12.875" style="2" customWidth="1"/>
    <col min="3" max="3" width="12" style="2" customWidth="1"/>
    <col min="4" max="5" width="9" style="2"/>
    <col min="6" max="6" width="10.5" style="2" customWidth="1"/>
    <col min="7" max="7" width="11.375" style="2" customWidth="1"/>
    <col min="8" max="8" width="11.25" style="2" customWidth="1"/>
    <col min="9" max="9" width="12.5" style="2" customWidth="1"/>
    <col min="10" max="10" width="12.625" style="2" customWidth="1"/>
    <col min="11" max="16384" width="9" style="2"/>
  </cols>
  <sheetData>
    <row r="1" spans="1:16" ht="27" x14ac:dyDescent="0.25">
      <c r="A1" s="1"/>
      <c r="B1" s="140" t="s">
        <v>57</v>
      </c>
      <c r="C1" s="140"/>
      <c r="D1" s="140"/>
      <c r="E1" s="140"/>
      <c r="F1" s="140"/>
      <c r="G1" s="140"/>
      <c r="H1" s="140"/>
      <c r="I1" s="140"/>
      <c r="J1" s="140"/>
    </row>
    <row r="2" spans="1:16" ht="17.25" thickBot="1" x14ac:dyDescent="0.3">
      <c r="A2" s="1"/>
      <c r="B2" s="146" t="s">
        <v>45</v>
      </c>
      <c r="C2" s="146"/>
      <c r="D2" s="146"/>
      <c r="E2" s="146"/>
      <c r="F2" s="146"/>
      <c r="G2" s="146"/>
      <c r="H2" s="146"/>
      <c r="I2" s="146"/>
      <c r="J2" s="146"/>
    </row>
    <row r="3" spans="1:16" ht="18" customHeight="1" thickBot="1" x14ac:dyDescent="0.3">
      <c r="A3" s="129" t="s">
        <v>44</v>
      </c>
      <c r="B3" s="141" t="s">
        <v>0</v>
      </c>
      <c r="C3" s="142" t="s">
        <v>1</v>
      </c>
      <c r="D3" s="142"/>
      <c r="E3" s="143"/>
      <c r="F3" s="153" t="s">
        <v>2</v>
      </c>
      <c r="G3" s="142"/>
      <c r="H3" s="142"/>
      <c r="I3" s="142"/>
      <c r="J3" s="143"/>
    </row>
    <row r="4" spans="1:16" ht="17.25" customHeight="1" thickBot="1" x14ac:dyDescent="0.3">
      <c r="A4" s="130"/>
      <c r="B4" s="141"/>
      <c r="C4" s="129" t="s">
        <v>3</v>
      </c>
      <c r="D4" s="147" t="s">
        <v>4</v>
      </c>
      <c r="E4" s="144" t="s">
        <v>5</v>
      </c>
      <c r="F4" s="129" t="s">
        <v>3</v>
      </c>
      <c r="G4" s="149" t="s">
        <v>4</v>
      </c>
      <c r="H4" s="129" t="s">
        <v>6</v>
      </c>
      <c r="I4" s="151" t="s">
        <v>7</v>
      </c>
      <c r="J4" s="154" t="s">
        <v>5</v>
      </c>
    </row>
    <row r="5" spans="1:16" ht="48.75" customHeight="1" thickBot="1" x14ac:dyDescent="0.3">
      <c r="A5" s="131"/>
      <c r="B5" s="141"/>
      <c r="C5" s="131"/>
      <c r="D5" s="148"/>
      <c r="E5" s="145"/>
      <c r="F5" s="131"/>
      <c r="G5" s="150"/>
      <c r="H5" s="131"/>
      <c r="I5" s="152"/>
      <c r="J5" s="155"/>
    </row>
    <row r="6" spans="1:16" ht="18.75" customHeight="1" thickBot="1" x14ac:dyDescent="0.3">
      <c r="A6" s="133" t="s">
        <v>20</v>
      </c>
      <c r="B6" s="24">
        <v>11100</v>
      </c>
      <c r="C6" s="3">
        <f>ROUND(B6*10%*20%,0)</f>
        <v>222</v>
      </c>
      <c r="D6" s="25">
        <f>ROUND(B6*1%*20%,0)</f>
        <v>22</v>
      </c>
      <c r="E6" s="26">
        <f>C6+D6</f>
        <v>244</v>
      </c>
      <c r="F6" s="3">
        <f>ROUND(B6*10%*70%,0)</f>
        <v>777</v>
      </c>
      <c r="G6" s="3">
        <f>ROUND(B6*1%*70%,0)</f>
        <v>78</v>
      </c>
      <c r="H6" s="3">
        <f>ROUND(B6*0.1%,0)</f>
        <v>11</v>
      </c>
      <c r="I6" s="25">
        <f>ROUND(B6*0.025%,0)</f>
        <v>3</v>
      </c>
      <c r="J6" s="27">
        <f>F6+G6+H6+I6</f>
        <v>869</v>
      </c>
      <c r="K6" s="28">
        <f>F6+G6</f>
        <v>855</v>
      </c>
      <c r="L6" s="4"/>
    </row>
    <row r="7" spans="1:16" ht="19.5" thickBot="1" x14ac:dyDescent="0.3">
      <c r="A7" s="134"/>
      <c r="B7" s="24">
        <v>12540</v>
      </c>
      <c r="C7" s="3">
        <f t="shared" ref="C7:C32" si="0">ROUND(B7*10%*20%,0)</f>
        <v>251</v>
      </c>
      <c r="D7" s="25">
        <f t="shared" ref="D7:D32" si="1">ROUND(B7*1%*20%,0)</f>
        <v>25</v>
      </c>
      <c r="E7" s="26">
        <f t="shared" ref="E7:E32" si="2">C7+D7</f>
        <v>276</v>
      </c>
      <c r="F7" s="3">
        <f t="shared" ref="F7:F32" si="3">ROUND(B7*10%*70%,0)</f>
        <v>878</v>
      </c>
      <c r="G7" s="3">
        <f t="shared" ref="G7:G32" si="4">ROUND(B7*1%*70%,0)</f>
        <v>88</v>
      </c>
      <c r="H7" s="3">
        <f t="shared" ref="H7:H32" si="5">ROUND(B7*0.1%,0)</f>
        <v>13</v>
      </c>
      <c r="I7" s="25">
        <f t="shared" ref="I7:I32" si="6">ROUND(B7*0.025%,0)</f>
        <v>3</v>
      </c>
      <c r="J7" s="27">
        <f t="shared" ref="J7:J32" si="7">F7+G7+H7+I7</f>
        <v>982</v>
      </c>
      <c r="K7" s="28">
        <f t="shared" ref="K7:K32" si="8">F7+G7</f>
        <v>966</v>
      </c>
      <c r="L7" s="4"/>
      <c r="P7" s="5"/>
    </row>
    <row r="8" spans="1:16" ht="19.5" thickBot="1" x14ac:dyDescent="0.3">
      <c r="A8" s="134"/>
      <c r="B8" s="24">
        <v>13500</v>
      </c>
      <c r="C8" s="3">
        <f t="shared" si="0"/>
        <v>270</v>
      </c>
      <c r="D8" s="25">
        <f t="shared" si="1"/>
        <v>27</v>
      </c>
      <c r="E8" s="26">
        <f t="shared" si="2"/>
        <v>297</v>
      </c>
      <c r="F8" s="3">
        <f t="shared" si="3"/>
        <v>945</v>
      </c>
      <c r="G8" s="3">
        <f t="shared" si="4"/>
        <v>95</v>
      </c>
      <c r="H8" s="3">
        <f t="shared" si="5"/>
        <v>14</v>
      </c>
      <c r="I8" s="25">
        <f t="shared" si="6"/>
        <v>3</v>
      </c>
      <c r="J8" s="27">
        <f t="shared" si="7"/>
        <v>1057</v>
      </c>
      <c r="K8" s="28">
        <f t="shared" si="8"/>
        <v>1040</v>
      </c>
      <c r="L8" s="4"/>
      <c r="P8" s="5"/>
    </row>
    <row r="9" spans="1:16" ht="19.5" thickBot="1" x14ac:dyDescent="0.3">
      <c r="A9" s="134"/>
      <c r="B9" s="24">
        <v>15840</v>
      </c>
      <c r="C9" s="3">
        <f t="shared" si="0"/>
        <v>317</v>
      </c>
      <c r="D9" s="25">
        <f t="shared" si="1"/>
        <v>32</v>
      </c>
      <c r="E9" s="26">
        <f t="shared" si="2"/>
        <v>349</v>
      </c>
      <c r="F9" s="3">
        <f t="shared" si="3"/>
        <v>1109</v>
      </c>
      <c r="G9" s="3">
        <f t="shared" si="4"/>
        <v>111</v>
      </c>
      <c r="H9" s="3">
        <f t="shared" si="5"/>
        <v>16</v>
      </c>
      <c r="I9" s="25">
        <f t="shared" si="6"/>
        <v>4</v>
      </c>
      <c r="J9" s="27">
        <f t="shared" si="7"/>
        <v>1240</v>
      </c>
      <c r="K9" s="28">
        <f t="shared" si="8"/>
        <v>1220</v>
      </c>
      <c r="L9" s="4"/>
      <c r="P9" s="5"/>
    </row>
    <row r="10" spans="1:16" ht="19.5" thickBot="1" x14ac:dyDescent="0.3">
      <c r="A10" s="134"/>
      <c r="B10" s="29">
        <v>16500</v>
      </c>
      <c r="C10" s="3">
        <f t="shared" si="0"/>
        <v>330</v>
      </c>
      <c r="D10" s="25">
        <f t="shared" si="1"/>
        <v>33</v>
      </c>
      <c r="E10" s="26">
        <f t="shared" si="2"/>
        <v>363</v>
      </c>
      <c r="F10" s="3">
        <f t="shared" si="3"/>
        <v>1155</v>
      </c>
      <c r="G10" s="3">
        <f t="shared" si="4"/>
        <v>116</v>
      </c>
      <c r="H10" s="3">
        <f t="shared" si="5"/>
        <v>17</v>
      </c>
      <c r="I10" s="25">
        <f t="shared" si="6"/>
        <v>4</v>
      </c>
      <c r="J10" s="27">
        <f t="shared" si="7"/>
        <v>1292</v>
      </c>
      <c r="K10" s="28">
        <f t="shared" si="8"/>
        <v>1271</v>
      </c>
      <c r="L10" s="4"/>
      <c r="P10" s="5"/>
    </row>
    <row r="11" spans="1:16" ht="19.5" thickBot="1" x14ac:dyDescent="0.3">
      <c r="A11" s="134"/>
      <c r="B11" s="29">
        <v>17280</v>
      </c>
      <c r="C11" s="3">
        <f t="shared" si="0"/>
        <v>346</v>
      </c>
      <c r="D11" s="25">
        <f t="shared" si="1"/>
        <v>35</v>
      </c>
      <c r="E11" s="26">
        <f t="shared" si="2"/>
        <v>381</v>
      </c>
      <c r="F11" s="3">
        <f t="shared" si="3"/>
        <v>1210</v>
      </c>
      <c r="G11" s="3">
        <f t="shared" si="4"/>
        <v>121</v>
      </c>
      <c r="H11" s="3">
        <f t="shared" si="5"/>
        <v>17</v>
      </c>
      <c r="I11" s="25">
        <f t="shared" si="6"/>
        <v>4</v>
      </c>
      <c r="J11" s="27">
        <f t="shared" si="7"/>
        <v>1352</v>
      </c>
      <c r="K11" s="28">
        <f t="shared" si="8"/>
        <v>1331</v>
      </c>
      <c r="L11" s="4"/>
      <c r="P11" s="5"/>
    </row>
    <row r="12" spans="1:16" ht="19.5" thickBot="1" x14ac:dyDescent="0.3">
      <c r="A12" s="134"/>
      <c r="B12" s="29">
        <v>17880</v>
      </c>
      <c r="C12" s="3">
        <f t="shared" si="0"/>
        <v>358</v>
      </c>
      <c r="D12" s="25">
        <f t="shared" si="1"/>
        <v>36</v>
      </c>
      <c r="E12" s="26">
        <f t="shared" si="2"/>
        <v>394</v>
      </c>
      <c r="F12" s="3">
        <f t="shared" si="3"/>
        <v>1252</v>
      </c>
      <c r="G12" s="3">
        <f t="shared" si="4"/>
        <v>125</v>
      </c>
      <c r="H12" s="3">
        <f t="shared" si="5"/>
        <v>18</v>
      </c>
      <c r="I12" s="25">
        <f t="shared" si="6"/>
        <v>4</v>
      </c>
      <c r="J12" s="27">
        <f t="shared" si="7"/>
        <v>1399</v>
      </c>
      <c r="K12" s="28">
        <f t="shared" si="8"/>
        <v>1377</v>
      </c>
      <c r="L12" s="4"/>
      <c r="P12" s="5"/>
    </row>
    <row r="13" spans="1:16" ht="19.5" thickBot="1" x14ac:dyDescent="0.3">
      <c r="A13" s="134"/>
      <c r="B13" s="29">
        <v>19047</v>
      </c>
      <c r="C13" s="3">
        <f t="shared" si="0"/>
        <v>381</v>
      </c>
      <c r="D13" s="25">
        <f t="shared" si="1"/>
        <v>38</v>
      </c>
      <c r="E13" s="26">
        <f t="shared" si="2"/>
        <v>419</v>
      </c>
      <c r="F13" s="3">
        <f t="shared" si="3"/>
        <v>1333</v>
      </c>
      <c r="G13" s="3">
        <f t="shared" si="4"/>
        <v>133</v>
      </c>
      <c r="H13" s="3">
        <f t="shared" si="5"/>
        <v>19</v>
      </c>
      <c r="I13" s="25">
        <f t="shared" si="6"/>
        <v>5</v>
      </c>
      <c r="J13" s="27">
        <f t="shared" si="7"/>
        <v>1490</v>
      </c>
      <c r="K13" s="28">
        <f t="shared" si="8"/>
        <v>1466</v>
      </c>
      <c r="L13" s="4"/>
      <c r="P13" s="5"/>
    </row>
    <row r="14" spans="1:16" ht="19.5" thickBot="1" x14ac:dyDescent="0.3">
      <c r="A14" s="134"/>
      <c r="B14" s="29">
        <v>20008</v>
      </c>
      <c r="C14" s="3">
        <f t="shared" si="0"/>
        <v>400</v>
      </c>
      <c r="D14" s="25">
        <f t="shared" si="1"/>
        <v>40</v>
      </c>
      <c r="E14" s="26">
        <f t="shared" si="2"/>
        <v>440</v>
      </c>
      <c r="F14" s="3">
        <f t="shared" si="3"/>
        <v>1401</v>
      </c>
      <c r="G14" s="3">
        <f t="shared" si="4"/>
        <v>140</v>
      </c>
      <c r="H14" s="3">
        <f t="shared" si="5"/>
        <v>20</v>
      </c>
      <c r="I14" s="25">
        <f t="shared" si="6"/>
        <v>5</v>
      </c>
      <c r="J14" s="27">
        <f t="shared" si="7"/>
        <v>1566</v>
      </c>
      <c r="K14" s="28">
        <f t="shared" si="8"/>
        <v>1541</v>
      </c>
      <c r="L14" s="4"/>
      <c r="P14" s="5"/>
    </row>
    <row r="15" spans="1:16" ht="19.5" thickBot="1" x14ac:dyDescent="0.3">
      <c r="A15" s="134"/>
      <c r="B15" s="29">
        <v>21009</v>
      </c>
      <c r="C15" s="3">
        <f t="shared" si="0"/>
        <v>420</v>
      </c>
      <c r="D15" s="25">
        <f t="shared" si="1"/>
        <v>42</v>
      </c>
      <c r="E15" s="26">
        <f t="shared" si="2"/>
        <v>462</v>
      </c>
      <c r="F15" s="3">
        <f t="shared" si="3"/>
        <v>1471</v>
      </c>
      <c r="G15" s="3">
        <f t="shared" si="4"/>
        <v>147</v>
      </c>
      <c r="H15" s="3">
        <f t="shared" si="5"/>
        <v>21</v>
      </c>
      <c r="I15" s="25">
        <f t="shared" si="6"/>
        <v>5</v>
      </c>
      <c r="J15" s="27">
        <f t="shared" si="7"/>
        <v>1644</v>
      </c>
      <c r="K15" s="28">
        <f t="shared" si="8"/>
        <v>1618</v>
      </c>
      <c r="L15" s="4"/>
      <c r="P15" s="5"/>
    </row>
    <row r="16" spans="1:16" ht="19.5" thickBot="1" x14ac:dyDescent="0.3">
      <c r="A16" s="135"/>
      <c r="B16" s="29">
        <v>22000</v>
      </c>
      <c r="C16" s="3">
        <f t="shared" si="0"/>
        <v>440</v>
      </c>
      <c r="D16" s="25">
        <f t="shared" si="1"/>
        <v>44</v>
      </c>
      <c r="E16" s="26">
        <f t="shared" si="2"/>
        <v>484</v>
      </c>
      <c r="F16" s="3">
        <f t="shared" si="3"/>
        <v>1540</v>
      </c>
      <c r="G16" s="3">
        <f t="shared" si="4"/>
        <v>154</v>
      </c>
      <c r="H16" s="3">
        <f t="shared" si="5"/>
        <v>22</v>
      </c>
      <c r="I16" s="25">
        <f t="shared" si="6"/>
        <v>6</v>
      </c>
      <c r="J16" s="27">
        <f t="shared" si="7"/>
        <v>1722</v>
      </c>
      <c r="K16" s="28">
        <f t="shared" si="8"/>
        <v>1694</v>
      </c>
      <c r="L16" s="4"/>
      <c r="P16" s="5"/>
    </row>
    <row r="17" spans="1:16" ht="19.5" thickBot="1" x14ac:dyDescent="0.3">
      <c r="A17" s="30" t="s">
        <v>58</v>
      </c>
      <c r="B17" s="31">
        <v>23100</v>
      </c>
      <c r="C17" s="15">
        <f t="shared" si="0"/>
        <v>462</v>
      </c>
      <c r="D17" s="32">
        <f t="shared" si="1"/>
        <v>46</v>
      </c>
      <c r="E17" s="33">
        <f t="shared" si="2"/>
        <v>508</v>
      </c>
      <c r="F17" s="15">
        <f t="shared" si="3"/>
        <v>1617</v>
      </c>
      <c r="G17" s="15">
        <f t="shared" si="4"/>
        <v>162</v>
      </c>
      <c r="H17" s="15">
        <f t="shared" si="5"/>
        <v>23</v>
      </c>
      <c r="I17" s="32">
        <f t="shared" si="6"/>
        <v>6</v>
      </c>
      <c r="J17" s="34">
        <f t="shared" si="7"/>
        <v>1808</v>
      </c>
      <c r="K17" s="28">
        <f t="shared" si="8"/>
        <v>1779</v>
      </c>
      <c r="L17" s="1"/>
      <c r="P17" s="5"/>
    </row>
    <row r="18" spans="1:16" ht="19.5" thickBot="1" x14ac:dyDescent="0.3">
      <c r="A18" s="30" t="s">
        <v>59</v>
      </c>
      <c r="B18" s="31">
        <v>24000</v>
      </c>
      <c r="C18" s="15">
        <f t="shared" si="0"/>
        <v>480</v>
      </c>
      <c r="D18" s="32">
        <f t="shared" si="1"/>
        <v>48</v>
      </c>
      <c r="E18" s="33">
        <f t="shared" si="2"/>
        <v>528</v>
      </c>
      <c r="F18" s="15">
        <f t="shared" si="3"/>
        <v>1680</v>
      </c>
      <c r="G18" s="15">
        <f t="shared" si="4"/>
        <v>168</v>
      </c>
      <c r="H18" s="15">
        <f t="shared" si="5"/>
        <v>24</v>
      </c>
      <c r="I18" s="32">
        <f t="shared" si="6"/>
        <v>6</v>
      </c>
      <c r="J18" s="34">
        <f t="shared" si="7"/>
        <v>1878</v>
      </c>
      <c r="K18" s="28">
        <f t="shared" si="8"/>
        <v>1848</v>
      </c>
      <c r="L18" s="1"/>
      <c r="P18" s="5"/>
    </row>
    <row r="19" spans="1:16" ht="19.5" thickBot="1" x14ac:dyDescent="0.3">
      <c r="A19" s="30" t="s">
        <v>60</v>
      </c>
      <c r="B19" s="31">
        <v>25200</v>
      </c>
      <c r="C19" s="15">
        <f t="shared" si="0"/>
        <v>504</v>
      </c>
      <c r="D19" s="32">
        <f t="shared" si="1"/>
        <v>50</v>
      </c>
      <c r="E19" s="33">
        <f t="shared" si="2"/>
        <v>554</v>
      </c>
      <c r="F19" s="15">
        <f t="shared" si="3"/>
        <v>1764</v>
      </c>
      <c r="G19" s="15">
        <f t="shared" si="4"/>
        <v>176</v>
      </c>
      <c r="H19" s="15">
        <f t="shared" si="5"/>
        <v>25</v>
      </c>
      <c r="I19" s="32">
        <f t="shared" si="6"/>
        <v>6</v>
      </c>
      <c r="J19" s="34">
        <f t="shared" si="7"/>
        <v>1971</v>
      </c>
      <c r="K19" s="28">
        <f t="shared" si="8"/>
        <v>1940</v>
      </c>
      <c r="L19" s="1"/>
      <c r="P19" s="5"/>
    </row>
    <row r="20" spans="1:16" ht="19.5" thickBot="1" x14ac:dyDescent="0.3">
      <c r="A20" s="30" t="s">
        <v>61</v>
      </c>
      <c r="B20" s="31">
        <v>26400</v>
      </c>
      <c r="C20" s="15">
        <f t="shared" si="0"/>
        <v>528</v>
      </c>
      <c r="D20" s="32">
        <f t="shared" si="1"/>
        <v>53</v>
      </c>
      <c r="E20" s="33">
        <f t="shared" si="2"/>
        <v>581</v>
      </c>
      <c r="F20" s="15">
        <f t="shared" si="3"/>
        <v>1848</v>
      </c>
      <c r="G20" s="15">
        <f t="shared" si="4"/>
        <v>185</v>
      </c>
      <c r="H20" s="15">
        <f t="shared" si="5"/>
        <v>26</v>
      </c>
      <c r="I20" s="32">
        <f t="shared" si="6"/>
        <v>7</v>
      </c>
      <c r="J20" s="34">
        <f t="shared" si="7"/>
        <v>2066</v>
      </c>
      <c r="K20" s="28">
        <f t="shared" si="8"/>
        <v>2033</v>
      </c>
      <c r="L20" s="1"/>
      <c r="P20" s="5"/>
    </row>
    <row r="21" spans="1:16" ht="19.5" thickBot="1" x14ac:dyDescent="0.3">
      <c r="A21" s="30" t="s">
        <v>62</v>
      </c>
      <c r="B21" s="31">
        <v>27600</v>
      </c>
      <c r="C21" s="15">
        <f t="shared" si="0"/>
        <v>552</v>
      </c>
      <c r="D21" s="32">
        <f t="shared" si="1"/>
        <v>55</v>
      </c>
      <c r="E21" s="33">
        <f t="shared" si="2"/>
        <v>607</v>
      </c>
      <c r="F21" s="15">
        <f t="shared" si="3"/>
        <v>1932</v>
      </c>
      <c r="G21" s="15">
        <f t="shared" si="4"/>
        <v>193</v>
      </c>
      <c r="H21" s="15">
        <f t="shared" si="5"/>
        <v>28</v>
      </c>
      <c r="I21" s="32">
        <f t="shared" si="6"/>
        <v>7</v>
      </c>
      <c r="J21" s="34">
        <f t="shared" si="7"/>
        <v>2160</v>
      </c>
      <c r="K21" s="28">
        <f t="shared" si="8"/>
        <v>2125</v>
      </c>
      <c r="L21" s="1"/>
      <c r="P21" s="5"/>
    </row>
    <row r="22" spans="1:16" ht="19.5" thickBot="1" x14ac:dyDescent="0.3">
      <c r="A22" s="30" t="s">
        <v>63</v>
      </c>
      <c r="B22" s="31">
        <v>28800</v>
      </c>
      <c r="C22" s="15">
        <f t="shared" si="0"/>
        <v>576</v>
      </c>
      <c r="D22" s="32">
        <f t="shared" si="1"/>
        <v>58</v>
      </c>
      <c r="E22" s="33">
        <f t="shared" si="2"/>
        <v>634</v>
      </c>
      <c r="F22" s="15">
        <f t="shared" si="3"/>
        <v>2016</v>
      </c>
      <c r="G22" s="15">
        <f t="shared" si="4"/>
        <v>202</v>
      </c>
      <c r="H22" s="15">
        <f t="shared" si="5"/>
        <v>29</v>
      </c>
      <c r="I22" s="32">
        <f t="shared" si="6"/>
        <v>7</v>
      </c>
      <c r="J22" s="34">
        <f t="shared" si="7"/>
        <v>2254</v>
      </c>
      <c r="K22" s="28">
        <f t="shared" si="8"/>
        <v>2218</v>
      </c>
      <c r="L22" s="1"/>
      <c r="P22" s="5"/>
    </row>
    <row r="23" spans="1:16" ht="19.5" thickBot="1" x14ac:dyDescent="0.3">
      <c r="A23" s="30" t="s">
        <v>64</v>
      </c>
      <c r="B23" s="31">
        <v>30300</v>
      </c>
      <c r="C23" s="15">
        <f t="shared" si="0"/>
        <v>606</v>
      </c>
      <c r="D23" s="32">
        <f t="shared" si="1"/>
        <v>61</v>
      </c>
      <c r="E23" s="33">
        <f t="shared" si="2"/>
        <v>667</v>
      </c>
      <c r="F23" s="15">
        <f t="shared" si="3"/>
        <v>2121</v>
      </c>
      <c r="G23" s="15">
        <f t="shared" si="4"/>
        <v>212</v>
      </c>
      <c r="H23" s="15">
        <f t="shared" si="5"/>
        <v>30</v>
      </c>
      <c r="I23" s="32">
        <f t="shared" si="6"/>
        <v>8</v>
      </c>
      <c r="J23" s="34">
        <f t="shared" si="7"/>
        <v>2371</v>
      </c>
      <c r="K23" s="28">
        <f t="shared" si="8"/>
        <v>2333</v>
      </c>
      <c r="L23" s="1"/>
      <c r="P23" s="5"/>
    </row>
    <row r="24" spans="1:16" ht="19.5" thickBot="1" x14ac:dyDescent="0.3">
      <c r="A24" s="30" t="s">
        <v>65</v>
      </c>
      <c r="B24" s="31">
        <v>31800</v>
      </c>
      <c r="C24" s="15">
        <f t="shared" si="0"/>
        <v>636</v>
      </c>
      <c r="D24" s="32">
        <f t="shared" si="1"/>
        <v>64</v>
      </c>
      <c r="E24" s="33">
        <f t="shared" si="2"/>
        <v>700</v>
      </c>
      <c r="F24" s="15">
        <f t="shared" si="3"/>
        <v>2226</v>
      </c>
      <c r="G24" s="15">
        <f t="shared" si="4"/>
        <v>223</v>
      </c>
      <c r="H24" s="15">
        <f t="shared" si="5"/>
        <v>32</v>
      </c>
      <c r="I24" s="32">
        <f t="shared" si="6"/>
        <v>8</v>
      </c>
      <c r="J24" s="34">
        <f t="shared" si="7"/>
        <v>2489</v>
      </c>
      <c r="K24" s="28">
        <f t="shared" si="8"/>
        <v>2449</v>
      </c>
      <c r="L24" s="1"/>
      <c r="P24" s="5"/>
    </row>
    <row r="25" spans="1:16" ht="19.5" thickBot="1" x14ac:dyDescent="0.3">
      <c r="A25" s="30" t="s">
        <v>66</v>
      </c>
      <c r="B25" s="31">
        <v>33300</v>
      </c>
      <c r="C25" s="15">
        <f t="shared" si="0"/>
        <v>666</v>
      </c>
      <c r="D25" s="32">
        <f t="shared" si="1"/>
        <v>67</v>
      </c>
      <c r="E25" s="33">
        <f t="shared" si="2"/>
        <v>733</v>
      </c>
      <c r="F25" s="15">
        <f t="shared" si="3"/>
        <v>2331</v>
      </c>
      <c r="G25" s="15">
        <f t="shared" si="4"/>
        <v>233</v>
      </c>
      <c r="H25" s="15">
        <f t="shared" si="5"/>
        <v>33</v>
      </c>
      <c r="I25" s="32">
        <f t="shared" si="6"/>
        <v>8</v>
      </c>
      <c r="J25" s="34">
        <f t="shared" si="7"/>
        <v>2605</v>
      </c>
      <c r="K25" s="28">
        <f t="shared" si="8"/>
        <v>2564</v>
      </c>
      <c r="L25" s="1"/>
      <c r="P25" s="5"/>
    </row>
    <row r="26" spans="1:16" ht="19.5" thickBot="1" x14ac:dyDescent="0.3">
      <c r="A26" s="30" t="s">
        <v>67</v>
      </c>
      <c r="B26" s="31">
        <v>34800</v>
      </c>
      <c r="C26" s="15">
        <f t="shared" si="0"/>
        <v>696</v>
      </c>
      <c r="D26" s="32">
        <f t="shared" si="1"/>
        <v>70</v>
      </c>
      <c r="E26" s="33">
        <f t="shared" si="2"/>
        <v>766</v>
      </c>
      <c r="F26" s="15">
        <f t="shared" si="3"/>
        <v>2436</v>
      </c>
      <c r="G26" s="15">
        <f t="shared" si="4"/>
        <v>244</v>
      </c>
      <c r="H26" s="15">
        <f t="shared" si="5"/>
        <v>35</v>
      </c>
      <c r="I26" s="32">
        <f t="shared" si="6"/>
        <v>9</v>
      </c>
      <c r="J26" s="34">
        <f t="shared" si="7"/>
        <v>2724</v>
      </c>
      <c r="K26" s="28">
        <f t="shared" si="8"/>
        <v>2680</v>
      </c>
      <c r="L26" s="1"/>
      <c r="P26" s="5"/>
    </row>
    <row r="27" spans="1:16" ht="19.5" thickBot="1" x14ac:dyDescent="0.3">
      <c r="A27" s="30" t="s">
        <v>68</v>
      </c>
      <c r="B27" s="31">
        <v>36300</v>
      </c>
      <c r="C27" s="15">
        <f t="shared" si="0"/>
        <v>726</v>
      </c>
      <c r="D27" s="32">
        <f t="shared" si="1"/>
        <v>73</v>
      </c>
      <c r="E27" s="33">
        <f t="shared" si="2"/>
        <v>799</v>
      </c>
      <c r="F27" s="15">
        <f t="shared" si="3"/>
        <v>2541</v>
      </c>
      <c r="G27" s="15">
        <f t="shared" si="4"/>
        <v>254</v>
      </c>
      <c r="H27" s="15">
        <f t="shared" si="5"/>
        <v>36</v>
      </c>
      <c r="I27" s="32">
        <f t="shared" si="6"/>
        <v>9</v>
      </c>
      <c r="J27" s="34">
        <f t="shared" si="7"/>
        <v>2840</v>
      </c>
      <c r="K27" s="28">
        <f t="shared" si="8"/>
        <v>2795</v>
      </c>
      <c r="L27" s="1"/>
      <c r="P27" s="5"/>
    </row>
    <row r="28" spans="1:16" ht="19.5" thickBot="1" x14ac:dyDescent="0.3">
      <c r="A28" s="30" t="s">
        <v>69</v>
      </c>
      <c r="B28" s="31">
        <v>38200</v>
      </c>
      <c r="C28" s="15">
        <f t="shared" si="0"/>
        <v>764</v>
      </c>
      <c r="D28" s="32">
        <f t="shared" si="1"/>
        <v>76</v>
      </c>
      <c r="E28" s="33">
        <f t="shared" si="2"/>
        <v>840</v>
      </c>
      <c r="F28" s="15">
        <f t="shared" si="3"/>
        <v>2674</v>
      </c>
      <c r="G28" s="15">
        <f t="shared" si="4"/>
        <v>267</v>
      </c>
      <c r="H28" s="15">
        <f t="shared" si="5"/>
        <v>38</v>
      </c>
      <c r="I28" s="32">
        <f t="shared" si="6"/>
        <v>10</v>
      </c>
      <c r="J28" s="34">
        <f t="shared" si="7"/>
        <v>2989</v>
      </c>
      <c r="K28" s="28">
        <f t="shared" si="8"/>
        <v>2941</v>
      </c>
      <c r="L28" s="1"/>
      <c r="P28" s="5"/>
    </row>
    <row r="29" spans="1:16" ht="19.5" thickBot="1" x14ac:dyDescent="0.3">
      <c r="A29" s="30" t="s">
        <v>70</v>
      </c>
      <c r="B29" s="31">
        <v>40100</v>
      </c>
      <c r="C29" s="15">
        <f t="shared" si="0"/>
        <v>802</v>
      </c>
      <c r="D29" s="32">
        <f t="shared" si="1"/>
        <v>80</v>
      </c>
      <c r="E29" s="33">
        <f t="shared" si="2"/>
        <v>882</v>
      </c>
      <c r="F29" s="15">
        <f t="shared" si="3"/>
        <v>2807</v>
      </c>
      <c r="G29" s="15">
        <f t="shared" si="4"/>
        <v>281</v>
      </c>
      <c r="H29" s="15">
        <f t="shared" si="5"/>
        <v>40</v>
      </c>
      <c r="I29" s="32">
        <f t="shared" si="6"/>
        <v>10</v>
      </c>
      <c r="J29" s="34">
        <f t="shared" si="7"/>
        <v>3138</v>
      </c>
      <c r="K29" s="28">
        <f t="shared" si="8"/>
        <v>3088</v>
      </c>
      <c r="L29" s="1"/>
      <c r="P29" s="5"/>
    </row>
    <row r="30" spans="1:16" ht="19.5" thickBot="1" x14ac:dyDescent="0.3">
      <c r="A30" s="30" t="s">
        <v>71</v>
      </c>
      <c r="B30" s="31">
        <v>42000</v>
      </c>
      <c r="C30" s="15">
        <f t="shared" si="0"/>
        <v>840</v>
      </c>
      <c r="D30" s="32">
        <f t="shared" si="1"/>
        <v>84</v>
      </c>
      <c r="E30" s="33">
        <f t="shared" si="2"/>
        <v>924</v>
      </c>
      <c r="F30" s="15">
        <f t="shared" si="3"/>
        <v>2940</v>
      </c>
      <c r="G30" s="15">
        <f t="shared" si="4"/>
        <v>294</v>
      </c>
      <c r="H30" s="15">
        <f t="shared" si="5"/>
        <v>42</v>
      </c>
      <c r="I30" s="32">
        <f t="shared" si="6"/>
        <v>11</v>
      </c>
      <c r="J30" s="34">
        <f t="shared" si="7"/>
        <v>3287</v>
      </c>
      <c r="K30" s="28">
        <f t="shared" si="8"/>
        <v>3234</v>
      </c>
      <c r="L30" s="1"/>
      <c r="P30" s="5"/>
    </row>
    <row r="31" spans="1:16" ht="19.5" thickBot="1" x14ac:dyDescent="0.3">
      <c r="A31" s="30" t="s">
        <v>72</v>
      </c>
      <c r="B31" s="31">
        <v>43900</v>
      </c>
      <c r="C31" s="15">
        <f t="shared" si="0"/>
        <v>878</v>
      </c>
      <c r="D31" s="32">
        <f t="shared" si="1"/>
        <v>88</v>
      </c>
      <c r="E31" s="33">
        <f t="shared" si="2"/>
        <v>966</v>
      </c>
      <c r="F31" s="15">
        <f t="shared" si="3"/>
        <v>3073</v>
      </c>
      <c r="G31" s="15">
        <f t="shared" si="4"/>
        <v>307</v>
      </c>
      <c r="H31" s="15">
        <f t="shared" si="5"/>
        <v>44</v>
      </c>
      <c r="I31" s="32">
        <f t="shared" si="6"/>
        <v>11</v>
      </c>
      <c r="J31" s="34">
        <f t="shared" si="7"/>
        <v>3435</v>
      </c>
      <c r="K31" s="28">
        <f t="shared" si="8"/>
        <v>3380</v>
      </c>
      <c r="L31" s="1"/>
      <c r="P31" s="5"/>
    </row>
    <row r="32" spans="1:16" ht="19.5" thickBot="1" x14ac:dyDescent="0.3">
      <c r="A32" s="30" t="s">
        <v>73</v>
      </c>
      <c r="B32" s="31">
        <v>45800</v>
      </c>
      <c r="C32" s="15">
        <f t="shared" si="0"/>
        <v>916</v>
      </c>
      <c r="D32" s="32">
        <f t="shared" si="1"/>
        <v>92</v>
      </c>
      <c r="E32" s="33">
        <f t="shared" si="2"/>
        <v>1008</v>
      </c>
      <c r="F32" s="15">
        <f t="shared" si="3"/>
        <v>3206</v>
      </c>
      <c r="G32" s="15">
        <f t="shared" si="4"/>
        <v>321</v>
      </c>
      <c r="H32" s="15">
        <f t="shared" si="5"/>
        <v>46</v>
      </c>
      <c r="I32" s="32">
        <f t="shared" si="6"/>
        <v>11</v>
      </c>
      <c r="J32" s="34">
        <f t="shared" si="7"/>
        <v>3584</v>
      </c>
      <c r="K32" s="28">
        <f t="shared" si="8"/>
        <v>3527</v>
      </c>
      <c r="L32" s="1"/>
      <c r="P32" s="5"/>
    </row>
    <row r="33" spans="1:16" ht="17.25" x14ac:dyDescent="0.25">
      <c r="A33" s="132" t="s">
        <v>76</v>
      </c>
      <c r="B33" s="132"/>
      <c r="C33" s="132"/>
      <c r="D33" s="132"/>
      <c r="E33" s="132"/>
      <c r="F33" s="132"/>
      <c r="G33" s="132"/>
      <c r="H33" s="132"/>
      <c r="I33" s="132"/>
      <c r="J33" s="132"/>
      <c r="K33" s="28"/>
      <c r="L33" s="1"/>
      <c r="P33" s="5"/>
    </row>
    <row r="34" spans="1:16" ht="17.25" x14ac:dyDescent="0.25">
      <c r="A34" s="132" t="s">
        <v>46</v>
      </c>
      <c r="B34" s="132"/>
      <c r="C34" s="132"/>
      <c r="D34" s="132"/>
      <c r="E34" s="132"/>
      <c r="F34" s="132"/>
      <c r="G34" s="132"/>
      <c r="H34" s="132"/>
      <c r="I34" s="132"/>
      <c r="J34" s="132"/>
      <c r="K34" s="28"/>
    </row>
    <row r="35" spans="1:16" ht="17.25" x14ac:dyDescent="0.25">
      <c r="A35" s="132" t="s">
        <v>77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28"/>
    </row>
    <row r="36" spans="1:16" ht="16.5" x14ac:dyDescent="0.25">
      <c r="A36" s="35" t="s">
        <v>41</v>
      </c>
      <c r="B36" s="35"/>
      <c r="C36" s="35"/>
      <c r="D36" s="35"/>
      <c r="E36" s="35"/>
      <c r="F36" s="35"/>
      <c r="G36" s="35"/>
      <c r="H36" s="35"/>
      <c r="I36" s="35"/>
      <c r="J36" s="36"/>
      <c r="K36" s="28"/>
    </row>
    <row r="37" spans="1:16" ht="16.5" x14ac:dyDescent="0.25">
      <c r="A37" s="137" t="s">
        <v>9</v>
      </c>
      <c r="B37" s="137"/>
      <c r="C37" s="137"/>
      <c r="D37" s="137"/>
      <c r="E37" s="137"/>
      <c r="F37" s="137"/>
      <c r="G37" s="137"/>
      <c r="H37" s="37"/>
      <c r="I37" s="37"/>
      <c r="J37" s="36"/>
      <c r="K37" s="28"/>
    </row>
    <row r="38" spans="1:16" ht="16.5" x14ac:dyDescent="0.25">
      <c r="A38" s="137" t="s">
        <v>55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28"/>
    </row>
    <row r="39" spans="1:16" ht="28.5" customHeight="1" x14ac:dyDescent="0.25">
      <c r="A39" s="139" t="s">
        <v>19</v>
      </c>
      <c r="B39" s="139"/>
      <c r="C39" s="139"/>
      <c r="D39" s="139"/>
      <c r="E39" s="139"/>
      <c r="F39" s="139"/>
      <c r="G39" s="139"/>
      <c r="H39" s="139"/>
      <c r="I39" s="139"/>
      <c r="J39" s="139"/>
      <c r="K39" s="28"/>
    </row>
    <row r="40" spans="1:16" ht="16.5" x14ac:dyDescent="0.25">
      <c r="A40" s="137" t="s">
        <v>47</v>
      </c>
      <c r="B40" s="137"/>
      <c r="C40" s="137"/>
      <c r="D40" s="137"/>
      <c r="E40" s="137"/>
      <c r="F40" s="137"/>
      <c r="G40" s="137"/>
      <c r="H40" s="137"/>
      <c r="I40" s="137"/>
      <c r="J40" s="137"/>
      <c r="K40" s="28"/>
    </row>
    <row r="41" spans="1:16" ht="16.5" x14ac:dyDescent="0.25">
      <c r="A41" s="137" t="s">
        <v>42</v>
      </c>
      <c r="B41" s="137"/>
      <c r="C41" s="137"/>
      <c r="D41" s="137"/>
      <c r="E41" s="137"/>
      <c r="F41" s="137"/>
      <c r="G41" s="137"/>
      <c r="H41" s="37"/>
      <c r="I41" s="37"/>
      <c r="J41" s="36"/>
      <c r="K41" s="28"/>
    </row>
    <row r="42" spans="1:16" ht="17.25" x14ac:dyDescent="0.25">
      <c r="A42" s="138" t="s">
        <v>53</v>
      </c>
      <c r="B42" s="138"/>
      <c r="C42" s="138"/>
      <c r="D42" s="138"/>
      <c r="E42" s="138"/>
      <c r="F42" s="138"/>
      <c r="G42" s="138"/>
      <c r="H42" s="38"/>
      <c r="I42" s="38"/>
      <c r="J42" s="36"/>
      <c r="K42" s="28"/>
    </row>
    <row r="43" spans="1:16" ht="17.25" x14ac:dyDescent="0.25">
      <c r="A43" s="136" t="s">
        <v>75</v>
      </c>
      <c r="B43" s="136"/>
      <c r="C43" s="136"/>
      <c r="D43" s="136"/>
      <c r="E43" s="136"/>
      <c r="F43" s="136"/>
      <c r="G43" s="136"/>
      <c r="H43" s="136"/>
      <c r="I43" s="36"/>
      <c r="J43" s="36"/>
      <c r="K43" s="28"/>
    </row>
    <row r="44" spans="1:16" ht="17.25" x14ac:dyDescent="0.25">
      <c r="A44" s="136" t="s">
        <v>74</v>
      </c>
      <c r="B44" s="136"/>
      <c r="C44" s="136"/>
      <c r="D44" s="136"/>
      <c r="E44" s="136"/>
      <c r="F44" s="136"/>
      <c r="G44" s="136"/>
      <c r="H44" s="136"/>
      <c r="I44" s="36"/>
      <c r="J44" s="36"/>
      <c r="K44" s="28"/>
    </row>
    <row r="45" spans="1:16" x14ac:dyDescent="0.25">
      <c r="A45" s="2" t="s">
        <v>54</v>
      </c>
    </row>
    <row r="53" spans="8:8" x14ac:dyDescent="0.25">
      <c r="H53" s="39"/>
    </row>
  </sheetData>
  <mergeCells count="26">
    <mergeCell ref="B1:J1"/>
    <mergeCell ref="B3:B5"/>
    <mergeCell ref="C3:E3"/>
    <mergeCell ref="E4:E5"/>
    <mergeCell ref="B2:J2"/>
    <mergeCell ref="H4:H5"/>
    <mergeCell ref="C4:C5"/>
    <mergeCell ref="D4:D5"/>
    <mergeCell ref="F4:F5"/>
    <mergeCell ref="G4:G5"/>
    <mergeCell ref="I4:I5"/>
    <mergeCell ref="F3:J3"/>
    <mergeCell ref="J4:J5"/>
    <mergeCell ref="A44:H44"/>
    <mergeCell ref="A41:G41"/>
    <mergeCell ref="A42:G42"/>
    <mergeCell ref="A33:J33"/>
    <mergeCell ref="A37:G37"/>
    <mergeCell ref="A40:J40"/>
    <mergeCell ref="A39:J39"/>
    <mergeCell ref="A38:J38"/>
    <mergeCell ref="A3:A5"/>
    <mergeCell ref="A34:J34"/>
    <mergeCell ref="A35:J35"/>
    <mergeCell ref="A6:A16"/>
    <mergeCell ref="A43:H43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E15" sqref="E15"/>
    </sheetView>
  </sheetViews>
  <sheetFormatPr defaultRowHeight="15.75" x14ac:dyDescent="0.25"/>
  <cols>
    <col min="1" max="1" width="9" style="2"/>
    <col min="2" max="2" width="10.75" style="2" customWidth="1"/>
    <col min="3" max="3" width="11.25" style="2" customWidth="1"/>
    <col min="4" max="4" width="12.875" style="2" customWidth="1"/>
    <col min="5" max="6" width="13.875" style="2" customWidth="1"/>
    <col min="7" max="7" width="16.125" style="2" customWidth="1"/>
    <col min="8" max="8" width="13" style="2" customWidth="1"/>
    <col min="9" max="16384" width="9" style="2"/>
  </cols>
  <sheetData>
    <row r="1" spans="1:14" ht="27" x14ac:dyDescent="0.25">
      <c r="A1" s="4"/>
      <c r="B1" s="167" t="s">
        <v>49</v>
      </c>
      <c r="C1" s="167"/>
      <c r="D1" s="167"/>
      <c r="E1" s="167"/>
      <c r="F1" s="167"/>
      <c r="G1" s="167"/>
      <c r="H1" s="167"/>
      <c r="I1" s="4"/>
      <c r="J1" s="4"/>
    </row>
    <row r="2" spans="1:14" ht="17.25" thickBot="1" x14ac:dyDescent="0.3">
      <c r="A2" s="4"/>
      <c r="B2" s="168" t="s">
        <v>43</v>
      </c>
      <c r="C2" s="168"/>
      <c r="D2" s="168"/>
      <c r="E2" s="168"/>
      <c r="F2" s="168"/>
      <c r="G2" s="168"/>
      <c r="H2" s="168"/>
      <c r="I2" s="4"/>
      <c r="J2" s="4"/>
    </row>
    <row r="3" spans="1:14" ht="24.75" customHeight="1" thickBot="1" x14ac:dyDescent="0.3">
      <c r="A3" s="157" t="s">
        <v>44</v>
      </c>
      <c r="B3" s="169" t="s">
        <v>0</v>
      </c>
      <c r="C3" s="170" t="s">
        <v>1</v>
      </c>
      <c r="D3" s="171"/>
      <c r="E3" s="170" t="s">
        <v>2</v>
      </c>
      <c r="F3" s="171"/>
      <c r="G3" s="171"/>
      <c r="H3" s="172"/>
      <c r="I3" s="4"/>
      <c r="J3" s="4"/>
    </row>
    <row r="4" spans="1:14" ht="16.5" thickBot="1" x14ac:dyDescent="0.3">
      <c r="A4" s="162"/>
      <c r="B4" s="169"/>
      <c r="C4" s="157" t="s">
        <v>3</v>
      </c>
      <c r="D4" s="173" t="s">
        <v>5</v>
      </c>
      <c r="E4" s="157" t="s">
        <v>3</v>
      </c>
      <c r="F4" s="157" t="s">
        <v>6</v>
      </c>
      <c r="G4" s="159" t="s">
        <v>7</v>
      </c>
      <c r="H4" s="159" t="s">
        <v>5</v>
      </c>
      <c r="I4" s="4"/>
      <c r="J4" s="4"/>
    </row>
    <row r="5" spans="1:14" ht="36" customHeight="1" thickBot="1" x14ac:dyDescent="0.3">
      <c r="A5" s="158"/>
      <c r="B5" s="169"/>
      <c r="C5" s="158"/>
      <c r="D5" s="174"/>
      <c r="E5" s="158"/>
      <c r="F5" s="158"/>
      <c r="G5" s="160"/>
      <c r="H5" s="160"/>
      <c r="I5" s="4"/>
      <c r="J5" s="4"/>
    </row>
    <row r="6" spans="1:14" ht="17.25" customHeight="1" thickBot="1" x14ac:dyDescent="0.3">
      <c r="A6" s="6" t="s">
        <v>20</v>
      </c>
      <c r="B6" s="7">
        <v>11100</v>
      </c>
      <c r="C6" s="7">
        <f>ROUND(B6*10%*20%,0)</f>
        <v>222</v>
      </c>
      <c r="D6" s="8">
        <v>222</v>
      </c>
      <c r="E6" s="3">
        <f>ROUND(B6*10%*70%,0)</f>
        <v>777</v>
      </c>
      <c r="F6" s="7">
        <f>ROUND(B6*0.1%,0)</f>
        <v>11</v>
      </c>
      <c r="G6" s="9">
        <f>ROUND(B6*0.025%,0)</f>
        <v>3</v>
      </c>
      <c r="H6" s="10">
        <f>E6+F6+G6</f>
        <v>791</v>
      </c>
      <c r="I6" s="4"/>
      <c r="J6" s="4"/>
      <c r="N6" s="5"/>
    </row>
    <row r="7" spans="1:14" ht="18" thickBot="1" x14ac:dyDescent="0.3">
      <c r="A7" s="165"/>
      <c r="B7" s="7">
        <v>12540</v>
      </c>
      <c r="C7" s="7">
        <f t="shared" ref="C7:C32" si="0">ROUND(B7*10%*20%,0)</f>
        <v>251</v>
      </c>
      <c r="D7" s="8">
        <v>251</v>
      </c>
      <c r="E7" s="3">
        <f t="shared" ref="E7:E32" si="1">ROUND(B7*10%*70%,0)</f>
        <v>878</v>
      </c>
      <c r="F7" s="7">
        <f t="shared" ref="F7:F32" si="2">ROUND(B7*0.1%,0)</f>
        <v>13</v>
      </c>
      <c r="G7" s="9">
        <f t="shared" ref="G7:G32" si="3">ROUND(B7*0.025%,0)</f>
        <v>3</v>
      </c>
      <c r="H7" s="10">
        <f t="shared" ref="H7:H32" si="4">E7+F7+G7</f>
        <v>894</v>
      </c>
      <c r="I7" s="4"/>
      <c r="J7" s="4"/>
      <c r="N7" s="5"/>
    </row>
    <row r="8" spans="1:14" ht="18" thickBot="1" x14ac:dyDescent="0.3">
      <c r="A8" s="165"/>
      <c r="B8" s="7">
        <v>13500</v>
      </c>
      <c r="C8" s="7">
        <f t="shared" si="0"/>
        <v>270</v>
      </c>
      <c r="D8" s="8">
        <v>270</v>
      </c>
      <c r="E8" s="3">
        <f t="shared" si="1"/>
        <v>945</v>
      </c>
      <c r="F8" s="7">
        <f t="shared" si="2"/>
        <v>14</v>
      </c>
      <c r="G8" s="9">
        <f t="shared" si="3"/>
        <v>3</v>
      </c>
      <c r="H8" s="10">
        <f t="shared" si="4"/>
        <v>962</v>
      </c>
      <c r="I8" s="4"/>
      <c r="J8" s="4"/>
      <c r="N8" s="5"/>
    </row>
    <row r="9" spans="1:14" ht="18" thickBot="1" x14ac:dyDescent="0.3">
      <c r="A9" s="165"/>
      <c r="B9" s="7">
        <v>15840</v>
      </c>
      <c r="C9" s="7">
        <f t="shared" si="0"/>
        <v>317</v>
      </c>
      <c r="D9" s="8">
        <v>317</v>
      </c>
      <c r="E9" s="3">
        <f t="shared" si="1"/>
        <v>1109</v>
      </c>
      <c r="F9" s="7">
        <f t="shared" si="2"/>
        <v>16</v>
      </c>
      <c r="G9" s="9">
        <f t="shared" si="3"/>
        <v>4</v>
      </c>
      <c r="H9" s="10">
        <f t="shared" si="4"/>
        <v>1129</v>
      </c>
      <c r="I9" s="4"/>
      <c r="J9" s="4"/>
      <c r="N9" s="5"/>
    </row>
    <row r="10" spans="1:14" ht="18" thickBot="1" x14ac:dyDescent="0.3">
      <c r="A10" s="165"/>
      <c r="B10" s="7">
        <v>16500</v>
      </c>
      <c r="C10" s="7">
        <f t="shared" si="0"/>
        <v>330</v>
      </c>
      <c r="D10" s="8">
        <v>330</v>
      </c>
      <c r="E10" s="3">
        <f t="shared" si="1"/>
        <v>1155</v>
      </c>
      <c r="F10" s="7">
        <f t="shared" si="2"/>
        <v>17</v>
      </c>
      <c r="G10" s="9">
        <f t="shared" si="3"/>
        <v>4</v>
      </c>
      <c r="H10" s="10">
        <f t="shared" si="4"/>
        <v>1176</v>
      </c>
      <c r="I10" s="4"/>
      <c r="J10" s="4"/>
      <c r="N10" s="5"/>
    </row>
    <row r="11" spans="1:14" ht="18" thickBot="1" x14ac:dyDescent="0.3">
      <c r="A11" s="165"/>
      <c r="B11" s="7">
        <v>17280</v>
      </c>
      <c r="C11" s="7">
        <f t="shared" si="0"/>
        <v>346</v>
      </c>
      <c r="D11" s="8">
        <v>346</v>
      </c>
      <c r="E11" s="3">
        <f t="shared" si="1"/>
        <v>1210</v>
      </c>
      <c r="F11" s="7">
        <f t="shared" si="2"/>
        <v>17</v>
      </c>
      <c r="G11" s="9">
        <f t="shared" si="3"/>
        <v>4</v>
      </c>
      <c r="H11" s="10">
        <v>1170</v>
      </c>
      <c r="I11" s="4"/>
      <c r="J11" s="4"/>
      <c r="N11" s="5"/>
    </row>
    <row r="12" spans="1:14" ht="18" thickBot="1" x14ac:dyDescent="0.3">
      <c r="A12" s="165"/>
      <c r="B12" s="7">
        <v>17880</v>
      </c>
      <c r="C12" s="7">
        <f t="shared" si="0"/>
        <v>358</v>
      </c>
      <c r="D12" s="8">
        <v>358</v>
      </c>
      <c r="E12" s="3">
        <f t="shared" si="1"/>
        <v>1252</v>
      </c>
      <c r="F12" s="7">
        <f t="shared" si="2"/>
        <v>18</v>
      </c>
      <c r="G12" s="9">
        <f t="shared" si="3"/>
        <v>4</v>
      </c>
      <c r="H12" s="10">
        <f t="shared" si="4"/>
        <v>1274</v>
      </c>
      <c r="I12" s="4"/>
      <c r="J12" s="4"/>
      <c r="N12" s="5"/>
    </row>
    <row r="13" spans="1:14" ht="18" thickBot="1" x14ac:dyDescent="0.3">
      <c r="A13" s="165"/>
      <c r="B13" s="7">
        <v>19047</v>
      </c>
      <c r="C13" s="7">
        <f t="shared" si="0"/>
        <v>381</v>
      </c>
      <c r="D13" s="8">
        <v>381</v>
      </c>
      <c r="E13" s="3">
        <f t="shared" si="1"/>
        <v>1333</v>
      </c>
      <c r="F13" s="7">
        <f t="shared" si="2"/>
        <v>19</v>
      </c>
      <c r="G13" s="9">
        <f t="shared" si="3"/>
        <v>5</v>
      </c>
      <c r="H13" s="10">
        <v>1291</v>
      </c>
      <c r="I13" s="4"/>
      <c r="J13" s="4"/>
      <c r="N13" s="5"/>
    </row>
    <row r="14" spans="1:14" ht="18" thickBot="1" x14ac:dyDescent="0.3">
      <c r="A14" s="165"/>
      <c r="B14" s="7">
        <v>20008</v>
      </c>
      <c r="C14" s="7">
        <f t="shared" si="0"/>
        <v>400</v>
      </c>
      <c r="D14" s="8">
        <v>400</v>
      </c>
      <c r="E14" s="3">
        <f t="shared" si="1"/>
        <v>1401</v>
      </c>
      <c r="F14" s="7">
        <f t="shared" si="2"/>
        <v>20</v>
      </c>
      <c r="G14" s="9">
        <f t="shared" si="3"/>
        <v>5</v>
      </c>
      <c r="H14" s="10">
        <f t="shared" si="4"/>
        <v>1426</v>
      </c>
      <c r="I14" s="4"/>
      <c r="J14" s="4"/>
      <c r="N14" s="5"/>
    </row>
    <row r="15" spans="1:14" ht="18" thickBot="1" x14ac:dyDescent="0.3">
      <c r="A15" s="165"/>
      <c r="B15" s="7">
        <v>21009</v>
      </c>
      <c r="C15" s="7">
        <f t="shared" si="0"/>
        <v>420</v>
      </c>
      <c r="D15" s="8">
        <v>420</v>
      </c>
      <c r="E15" s="3">
        <f t="shared" si="1"/>
        <v>1471</v>
      </c>
      <c r="F15" s="7">
        <f t="shared" si="2"/>
        <v>21</v>
      </c>
      <c r="G15" s="9">
        <f t="shared" si="3"/>
        <v>5</v>
      </c>
      <c r="H15" s="11">
        <f t="shared" ref="H15" si="5">E15+F15+G15</f>
        <v>1497</v>
      </c>
      <c r="I15" s="4"/>
      <c r="J15" s="4"/>
      <c r="N15" s="5"/>
    </row>
    <row r="16" spans="1:14" ht="18" thickBot="1" x14ac:dyDescent="0.3">
      <c r="A16" s="166"/>
      <c r="B16" s="7">
        <v>22000</v>
      </c>
      <c r="C16" s="7">
        <f t="shared" si="0"/>
        <v>440</v>
      </c>
      <c r="D16" s="8">
        <v>440</v>
      </c>
      <c r="E16" s="3">
        <f t="shared" si="1"/>
        <v>1540</v>
      </c>
      <c r="F16" s="7">
        <f t="shared" si="2"/>
        <v>22</v>
      </c>
      <c r="G16" s="9">
        <f t="shared" si="3"/>
        <v>6</v>
      </c>
      <c r="H16" s="11">
        <f t="shared" si="4"/>
        <v>1568</v>
      </c>
      <c r="I16" s="1"/>
      <c r="J16" s="1"/>
      <c r="N16" s="5"/>
    </row>
    <row r="17" spans="1:14" ht="18" thickBot="1" x14ac:dyDescent="0.3">
      <c r="A17" s="12" t="s">
        <v>21</v>
      </c>
      <c r="B17" s="13">
        <v>23100</v>
      </c>
      <c r="C17" s="13">
        <f t="shared" si="0"/>
        <v>462</v>
      </c>
      <c r="D17" s="14">
        <v>462</v>
      </c>
      <c r="E17" s="15">
        <f t="shared" si="1"/>
        <v>1617</v>
      </c>
      <c r="F17" s="13">
        <f t="shared" si="2"/>
        <v>23</v>
      </c>
      <c r="G17" s="16">
        <f t="shared" si="3"/>
        <v>6</v>
      </c>
      <c r="H17" s="17">
        <f t="shared" si="4"/>
        <v>1646</v>
      </c>
      <c r="I17" s="1"/>
      <c r="J17" s="1"/>
      <c r="N17" s="5"/>
    </row>
    <row r="18" spans="1:14" ht="18" thickBot="1" x14ac:dyDescent="0.3">
      <c r="A18" s="12" t="s">
        <v>22</v>
      </c>
      <c r="B18" s="13">
        <v>24000</v>
      </c>
      <c r="C18" s="13">
        <f t="shared" si="0"/>
        <v>480</v>
      </c>
      <c r="D18" s="14">
        <v>480</v>
      </c>
      <c r="E18" s="15">
        <f t="shared" si="1"/>
        <v>1680</v>
      </c>
      <c r="F18" s="13">
        <f t="shared" si="2"/>
        <v>24</v>
      </c>
      <c r="G18" s="16">
        <f t="shared" si="3"/>
        <v>6</v>
      </c>
      <c r="H18" s="17">
        <f t="shared" si="4"/>
        <v>1710</v>
      </c>
      <c r="I18" s="1"/>
      <c r="J18" s="1"/>
      <c r="N18" s="5"/>
    </row>
    <row r="19" spans="1:14" ht="18" thickBot="1" x14ac:dyDescent="0.3">
      <c r="A19" s="12" t="s">
        <v>12</v>
      </c>
      <c r="B19" s="13">
        <v>25200</v>
      </c>
      <c r="C19" s="13">
        <f t="shared" si="0"/>
        <v>504</v>
      </c>
      <c r="D19" s="14">
        <v>504</v>
      </c>
      <c r="E19" s="15">
        <f t="shared" si="1"/>
        <v>1764</v>
      </c>
      <c r="F19" s="13">
        <f t="shared" si="2"/>
        <v>25</v>
      </c>
      <c r="G19" s="16">
        <f t="shared" si="3"/>
        <v>6</v>
      </c>
      <c r="H19" s="17">
        <f t="shared" si="4"/>
        <v>1795</v>
      </c>
      <c r="I19" s="1"/>
      <c r="J19" s="1"/>
      <c r="N19" s="5"/>
    </row>
    <row r="20" spans="1:14" ht="18" thickBot="1" x14ac:dyDescent="0.3">
      <c r="A20" s="12" t="s">
        <v>23</v>
      </c>
      <c r="B20" s="13">
        <v>26400</v>
      </c>
      <c r="C20" s="13">
        <f t="shared" si="0"/>
        <v>528</v>
      </c>
      <c r="D20" s="14">
        <v>528</v>
      </c>
      <c r="E20" s="15">
        <f t="shared" si="1"/>
        <v>1848</v>
      </c>
      <c r="F20" s="13">
        <f t="shared" si="2"/>
        <v>26</v>
      </c>
      <c r="G20" s="16">
        <f t="shared" si="3"/>
        <v>7</v>
      </c>
      <c r="H20" s="17">
        <f t="shared" si="4"/>
        <v>1881</v>
      </c>
      <c r="I20" s="1"/>
      <c r="J20" s="1"/>
      <c r="N20" s="5"/>
    </row>
    <row r="21" spans="1:14" ht="18" thickBot="1" x14ac:dyDescent="0.3">
      <c r="A21" s="12" t="s">
        <v>13</v>
      </c>
      <c r="B21" s="13">
        <v>27600</v>
      </c>
      <c r="C21" s="13">
        <f t="shared" si="0"/>
        <v>552</v>
      </c>
      <c r="D21" s="14">
        <v>552</v>
      </c>
      <c r="E21" s="15">
        <f t="shared" si="1"/>
        <v>1932</v>
      </c>
      <c r="F21" s="13">
        <f t="shared" si="2"/>
        <v>28</v>
      </c>
      <c r="G21" s="16">
        <f t="shared" si="3"/>
        <v>7</v>
      </c>
      <c r="H21" s="17">
        <f t="shared" si="4"/>
        <v>1967</v>
      </c>
      <c r="I21" s="1"/>
      <c r="J21" s="1"/>
      <c r="N21" s="5"/>
    </row>
    <row r="22" spans="1:14" ht="18" thickBot="1" x14ac:dyDescent="0.3">
      <c r="A22" s="12" t="s">
        <v>24</v>
      </c>
      <c r="B22" s="13">
        <v>28800</v>
      </c>
      <c r="C22" s="13">
        <f t="shared" si="0"/>
        <v>576</v>
      </c>
      <c r="D22" s="14">
        <v>576</v>
      </c>
      <c r="E22" s="15">
        <f t="shared" si="1"/>
        <v>2016</v>
      </c>
      <c r="F22" s="13">
        <f t="shared" si="2"/>
        <v>29</v>
      </c>
      <c r="G22" s="16">
        <f t="shared" si="3"/>
        <v>7</v>
      </c>
      <c r="H22" s="17">
        <f t="shared" si="4"/>
        <v>2052</v>
      </c>
      <c r="I22" s="1"/>
      <c r="J22" s="1"/>
      <c r="N22" s="5"/>
    </row>
    <row r="23" spans="1:14" ht="18" thickBot="1" x14ac:dyDescent="0.3">
      <c r="A23" s="12" t="s">
        <v>14</v>
      </c>
      <c r="B23" s="13">
        <v>30300</v>
      </c>
      <c r="C23" s="13">
        <f t="shared" si="0"/>
        <v>606</v>
      </c>
      <c r="D23" s="14">
        <v>606</v>
      </c>
      <c r="E23" s="15">
        <f t="shared" si="1"/>
        <v>2121</v>
      </c>
      <c r="F23" s="13">
        <f t="shared" si="2"/>
        <v>30</v>
      </c>
      <c r="G23" s="16">
        <f t="shared" si="3"/>
        <v>8</v>
      </c>
      <c r="H23" s="17">
        <f t="shared" si="4"/>
        <v>2159</v>
      </c>
      <c r="I23" s="1"/>
      <c r="J23" s="1"/>
      <c r="N23" s="5"/>
    </row>
    <row r="24" spans="1:14" ht="18" thickBot="1" x14ac:dyDescent="0.3">
      <c r="A24" s="12" t="s">
        <v>25</v>
      </c>
      <c r="B24" s="13">
        <v>31800</v>
      </c>
      <c r="C24" s="13">
        <f t="shared" si="0"/>
        <v>636</v>
      </c>
      <c r="D24" s="14">
        <v>636</v>
      </c>
      <c r="E24" s="15">
        <f t="shared" si="1"/>
        <v>2226</v>
      </c>
      <c r="F24" s="13">
        <f t="shared" si="2"/>
        <v>32</v>
      </c>
      <c r="G24" s="16">
        <f t="shared" si="3"/>
        <v>8</v>
      </c>
      <c r="H24" s="17">
        <v>2155</v>
      </c>
      <c r="I24" s="1"/>
      <c r="J24" s="1"/>
      <c r="N24" s="5"/>
    </row>
    <row r="25" spans="1:14" ht="18" thickBot="1" x14ac:dyDescent="0.3">
      <c r="A25" s="12" t="s">
        <v>15</v>
      </c>
      <c r="B25" s="13">
        <v>33300</v>
      </c>
      <c r="C25" s="13">
        <f t="shared" si="0"/>
        <v>666</v>
      </c>
      <c r="D25" s="14">
        <v>666</v>
      </c>
      <c r="E25" s="15">
        <f t="shared" si="1"/>
        <v>2331</v>
      </c>
      <c r="F25" s="13">
        <f t="shared" si="2"/>
        <v>33</v>
      </c>
      <c r="G25" s="16">
        <f t="shared" si="3"/>
        <v>8</v>
      </c>
      <c r="H25" s="17">
        <v>2255</v>
      </c>
      <c r="I25" s="1"/>
      <c r="J25" s="1"/>
      <c r="N25" s="5"/>
    </row>
    <row r="26" spans="1:14" ht="18" thickBot="1" x14ac:dyDescent="0.3">
      <c r="A26" s="12" t="s">
        <v>26</v>
      </c>
      <c r="B26" s="13">
        <v>34800</v>
      </c>
      <c r="C26" s="13">
        <f t="shared" si="0"/>
        <v>696</v>
      </c>
      <c r="D26" s="14">
        <v>696</v>
      </c>
      <c r="E26" s="15">
        <f t="shared" si="1"/>
        <v>2436</v>
      </c>
      <c r="F26" s="13">
        <f t="shared" si="2"/>
        <v>35</v>
      </c>
      <c r="G26" s="16">
        <f t="shared" si="3"/>
        <v>9</v>
      </c>
      <c r="H26" s="17">
        <v>2358</v>
      </c>
      <c r="I26" s="1"/>
      <c r="J26" s="1"/>
      <c r="N26" s="5"/>
    </row>
    <row r="27" spans="1:14" ht="18" thickBot="1" x14ac:dyDescent="0.3">
      <c r="A27" s="12" t="s">
        <v>16</v>
      </c>
      <c r="B27" s="13">
        <v>36300</v>
      </c>
      <c r="C27" s="13">
        <f t="shared" si="0"/>
        <v>726</v>
      </c>
      <c r="D27" s="14">
        <v>726</v>
      </c>
      <c r="E27" s="15">
        <f t="shared" si="1"/>
        <v>2541</v>
      </c>
      <c r="F27" s="13">
        <f t="shared" si="2"/>
        <v>36</v>
      </c>
      <c r="G27" s="16">
        <f t="shared" si="3"/>
        <v>9</v>
      </c>
      <c r="H27" s="17">
        <f t="shared" si="4"/>
        <v>2586</v>
      </c>
      <c r="I27" s="1"/>
      <c r="J27" s="1"/>
      <c r="N27" s="5"/>
    </row>
    <row r="28" spans="1:14" ht="18" thickBot="1" x14ac:dyDescent="0.3">
      <c r="A28" s="12" t="s">
        <v>27</v>
      </c>
      <c r="B28" s="13">
        <v>38200</v>
      </c>
      <c r="C28" s="13">
        <f t="shared" si="0"/>
        <v>764</v>
      </c>
      <c r="D28" s="14">
        <v>764</v>
      </c>
      <c r="E28" s="15">
        <f t="shared" si="1"/>
        <v>2674</v>
      </c>
      <c r="F28" s="13">
        <f t="shared" si="2"/>
        <v>38</v>
      </c>
      <c r="G28" s="16">
        <f t="shared" si="3"/>
        <v>10</v>
      </c>
      <c r="H28" s="17">
        <f t="shared" si="4"/>
        <v>2722</v>
      </c>
      <c r="I28" s="1"/>
      <c r="J28" s="1"/>
      <c r="N28" s="5"/>
    </row>
    <row r="29" spans="1:14" ht="18" thickBot="1" x14ac:dyDescent="0.3">
      <c r="A29" s="12" t="s">
        <v>17</v>
      </c>
      <c r="B29" s="13">
        <v>40100</v>
      </c>
      <c r="C29" s="13">
        <f t="shared" si="0"/>
        <v>802</v>
      </c>
      <c r="D29" s="14">
        <v>802</v>
      </c>
      <c r="E29" s="15">
        <f t="shared" si="1"/>
        <v>2807</v>
      </c>
      <c r="F29" s="13">
        <f t="shared" si="2"/>
        <v>40</v>
      </c>
      <c r="G29" s="16">
        <f t="shared" si="3"/>
        <v>10</v>
      </c>
      <c r="H29" s="17">
        <f t="shared" si="4"/>
        <v>2857</v>
      </c>
      <c r="I29" s="1"/>
      <c r="J29" s="1"/>
      <c r="N29" s="5"/>
    </row>
    <row r="30" spans="1:14" ht="18" thickBot="1" x14ac:dyDescent="0.3">
      <c r="A30" s="12" t="s">
        <v>28</v>
      </c>
      <c r="B30" s="13">
        <v>42000</v>
      </c>
      <c r="C30" s="13">
        <f t="shared" si="0"/>
        <v>840</v>
      </c>
      <c r="D30" s="14">
        <v>840</v>
      </c>
      <c r="E30" s="15">
        <f t="shared" si="1"/>
        <v>2940</v>
      </c>
      <c r="F30" s="13">
        <f t="shared" si="2"/>
        <v>42</v>
      </c>
      <c r="G30" s="16">
        <f t="shared" si="3"/>
        <v>11</v>
      </c>
      <c r="H30" s="17">
        <f t="shared" si="4"/>
        <v>2993</v>
      </c>
      <c r="I30" s="1"/>
      <c r="J30" s="1"/>
      <c r="N30" s="5"/>
    </row>
    <row r="31" spans="1:14" ht="18" thickBot="1" x14ac:dyDescent="0.3">
      <c r="A31" s="12" t="s">
        <v>18</v>
      </c>
      <c r="B31" s="13">
        <v>43900</v>
      </c>
      <c r="C31" s="13">
        <f t="shared" si="0"/>
        <v>878</v>
      </c>
      <c r="D31" s="14">
        <v>878</v>
      </c>
      <c r="E31" s="15">
        <f t="shared" si="1"/>
        <v>3073</v>
      </c>
      <c r="F31" s="13">
        <f t="shared" si="2"/>
        <v>44</v>
      </c>
      <c r="G31" s="16">
        <f t="shared" si="3"/>
        <v>11</v>
      </c>
      <c r="H31" s="17">
        <f t="shared" si="4"/>
        <v>3128</v>
      </c>
      <c r="I31" s="1"/>
      <c r="J31" s="1"/>
      <c r="N31" s="5"/>
    </row>
    <row r="32" spans="1:14" ht="18" thickBot="1" x14ac:dyDescent="0.3">
      <c r="A32" s="12" t="s">
        <v>29</v>
      </c>
      <c r="B32" s="13">
        <v>45800</v>
      </c>
      <c r="C32" s="13">
        <f t="shared" si="0"/>
        <v>916</v>
      </c>
      <c r="D32" s="14">
        <v>916</v>
      </c>
      <c r="E32" s="15">
        <f t="shared" si="1"/>
        <v>3206</v>
      </c>
      <c r="F32" s="13">
        <f t="shared" si="2"/>
        <v>46</v>
      </c>
      <c r="G32" s="16">
        <f t="shared" si="3"/>
        <v>11</v>
      </c>
      <c r="H32" s="17">
        <f t="shared" si="4"/>
        <v>3263</v>
      </c>
      <c r="I32" s="1"/>
      <c r="J32" s="1"/>
      <c r="N32" s="5"/>
    </row>
    <row r="33" spans="1:10" ht="17.25" customHeight="1" x14ac:dyDescent="0.25">
      <c r="A33" s="163" t="s">
        <v>48</v>
      </c>
      <c r="B33" s="163"/>
      <c r="C33" s="163"/>
      <c r="D33" s="163"/>
      <c r="E33" s="163"/>
      <c r="F33" s="163"/>
      <c r="G33" s="163"/>
      <c r="H33" s="18"/>
      <c r="I33" s="19"/>
      <c r="J33" s="19"/>
    </row>
    <row r="34" spans="1:10" ht="17.25" customHeight="1" x14ac:dyDescent="0.25">
      <c r="A34" s="20" t="s">
        <v>8</v>
      </c>
      <c r="B34" s="20"/>
      <c r="C34" s="20"/>
      <c r="D34" s="20"/>
      <c r="E34" s="20"/>
      <c r="F34" s="20"/>
      <c r="G34" s="20"/>
      <c r="H34" s="4"/>
      <c r="I34" s="19"/>
      <c r="J34" s="19"/>
    </row>
    <row r="35" spans="1:10" ht="17.25" customHeight="1" x14ac:dyDescent="0.25">
      <c r="A35" s="164" t="s">
        <v>52</v>
      </c>
      <c r="B35" s="164"/>
      <c r="C35" s="164"/>
      <c r="D35" s="164"/>
      <c r="E35" s="164"/>
      <c r="F35" s="164"/>
      <c r="G35" s="164"/>
      <c r="H35" s="4"/>
      <c r="I35" s="19"/>
      <c r="J35" s="19"/>
    </row>
    <row r="36" spans="1:10" ht="16.5" x14ac:dyDescent="0.25">
      <c r="A36" s="21" t="s">
        <v>41</v>
      </c>
      <c r="B36" s="22"/>
      <c r="C36" s="22"/>
      <c r="D36" s="22"/>
      <c r="E36" s="22"/>
      <c r="F36" s="22"/>
      <c r="G36" s="22"/>
      <c r="H36" s="4"/>
      <c r="I36" s="19"/>
      <c r="J36" s="19"/>
    </row>
    <row r="37" spans="1:10" ht="16.5" x14ac:dyDescent="0.25">
      <c r="A37" s="156" t="s">
        <v>10</v>
      </c>
      <c r="B37" s="156"/>
      <c r="C37" s="156"/>
      <c r="D37" s="156"/>
      <c r="E37" s="156"/>
      <c r="F37" s="156"/>
      <c r="G37" s="156"/>
      <c r="H37" s="4"/>
      <c r="I37" s="19"/>
      <c r="J37" s="19"/>
    </row>
    <row r="38" spans="1:10" ht="16.5" x14ac:dyDescent="0.25">
      <c r="A38" s="156" t="s">
        <v>50</v>
      </c>
      <c r="B38" s="156"/>
      <c r="C38" s="156"/>
      <c r="D38" s="156"/>
      <c r="E38" s="156"/>
      <c r="F38" s="156"/>
      <c r="G38" s="156"/>
      <c r="H38" s="4"/>
    </row>
    <row r="39" spans="1:10" ht="16.5" x14ac:dyDescent="0.25">
      <c r="A39" s="23" t="s">
        <v>11</v>
      </c>
      <c r="B39" s="23"/>
      <c r="C39" s="23"/>
      <c r="D39" s="23"/>
      <c r="E39" s="23"/>
      <c r="F39" s="23"/>
      <c r="G39" s="23"/>
      <c r="H39" s="4"/>
    </row>
    <row r="40" spans="1:10" ht="20.25" customHeight="1" x14ac:dyDescent="0.25">
      <c r="A40" s="23" t="s">
        <v>51</v>
      </c>
      <c r="B40" s="23"/>
      <c r="C40" s="23"/>
      <c r="D40" s="23"/>
      <c r="E40" s="23"/>
      <c r="F40" s="23"/>
      <c r="G40" s="23"/>
      <c r="H40" s="23"/>
    </row>
    <row r="41" spans="1:10" ht="16.5" x14ac:dyDescent="0.25">
      <c r="A41" s="156" t="s">
        <v>42</v>
      </c>
      <c r="B41" s="156"/>
      <c r="C41" s="156"/>
      <c r="D41" s="156"/>
      <c r="E41" s="156"/>
      <c r="F41" s="156"/>
      <c r="G41" s="156"/>
      <c r="H41" s="4"/>
    </row>
    <row r="42" spans="1:10" ht="17.25" x14ac:dyDescent="0.25">
      <c r="A42" s="161" t="s">
        <v>56</v>
      </c>
      <c r="B42" s="161"/>
      <c r="C42" s="161"/>
      <c r="D42" s="161"/>
      <c r="E42" s="161"/>
      <c r="F42" s="161"/>
      <c r="G42" s="161"/>
      <c r="H42" s="4"/>
    </row>
  </sheetData>
  <mergeCells count="19">
    <mergeCell ref="B1:H1"/>
    <mergeCell ref="B2:H2"/>
    <mergeCell ref="B3:B5"/>
    <mergeCell ref="C3:D3"/>
    <mergeCell ref="E3:H3"/>
    <mergeCell ref="C4:C5"/>
    <mergeCell ref="D4:D5"/>
    <mergeCell ref="H4:H5"/>
    <mergeCell ref="A41:G41"/>
    <mergeCell ref="F4:F5"/>
    <mergeCell ref="G4:G5"/>
    <mergeCell ref="A42:G42"/>
    <mergeCell ref="A3:A5"/>
    <mergeCell ref="A38:G38"/>
    <mergeCell ref="A33:G33"/>
    <mergeCell ref="A35:G35"/>
    <mergeCell ref="E4:E5"/>
    <mergeCell ref="A37:G37"/>
    <mergeCell ref="A7:A16"/>
  </mergeCells>
  <phoneticPr fontId="3" type="noConversion"/>
  <pageMargins left="7.874015748031496E-2" right="7.874015748031496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5" zoomScaleNormal="85" workbookViewId="0">
      <selection activeCell="I13" sqref="I13"/>
    </sheetView>
  </sheetViews>
  <sheetFormatPr defaultRowHeight="15.75" x14ac:dyDescent="0.25"/>
  <cols>
    <col min="1" max="1" width="9" style="2"/>
    <col min="2" max="2" width="4.375" style="2" bestFit="1" customWidth="1"/>
    <col min="3" max="3" width="23.375" style="2" bestFit="1" customWidth="1"/>
    <col min="4" max="4" width="11.625" style="2" customWidth="1"/>
    <col min="5" max="5" width="12.625" style="2" hidden="1" customWidth="1"/>
    <col min="6" max="6" width="12.875" style="2" customWidth="1"/>
    <col min="7" max="7" width="9" style="2"/>
    <col min="8" max="8" width="4.375" style="2" bestFit="1" customWidth="1"/>
    <col min="9" max="9" width="26" style="2" bestFit="1" customWidth="1"/>
    <col min="10" max="10" width="11.5" style="2" customWidth="1"/>
    <col min="11" max="11" width="12.375" style="2" hidden="1" customWidth="1"/>
    <col min="12" max="12" width="14.125" style="2" customWidth="1"/>
    <col min="13" max="16384" width="9" style="2"/>
  </cols>
  <sheetData>
    <row r="1" spans="1:13" ht="27" x14ac:dyDescent="0.25">
      <c r="A1" s="179" t="s">
        <v>30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3" ht="16.5" x14ac:dyDescent="0.25">
      <c r="A2" s="180" t="s">
        <v>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16.5" x14ac:dyDescent="0.25">
      <c r="A3" s="181" t="s">
        <v>79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3" ht="17.25" thickBot="1" x14ac:dyDescent="0.3">
      <c r="A4" s="182" t="s">
        <v>31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88"/>
    </row>
    <row r="5" spans="1:13" ht="33.75" thickBot="1" x14ac:dyDescent="0.3">
      <c r="A5" s="89" t="s">
        <v>148</v>
      </c>
      <c r="B5" s="90" t="s">
        <v>149</v>
      </c>
      <c r="C5" s="90" t="s">
        <v>150</v>
      </c>
      <c r="D5" s="91" t="s">
        <v>151</v>
      </c>
      <c r="E5" s="91" t="s">
        <v>151</v>
      </c>
      <c r="F5" s="92" t="s">
        <v>33</v>
      </c>
      <c r="G5" s="89" t="s">
        <v>148</v>
      </c>
      <c r="H5" s="90" t="s">
        <v>149</v>
      </c>
      <c r="I5" s="90" t="s">
        <v>150</v>
      </c>
      <c r="J5" s="93" t="s">
        <v>151</v>
      </c>
      <c r="K5" s="91" t="s">
        <v>32</v>
      </c>
      <c r="L5" s="94" t="s">
        <v>33</v>
      </c>
    </row>
    <row r="6" spans="1:13" x14ac:dyDescent="0.25">
      <c r="A6" s="177" t="s">
        <v>152</v>
      </c>
      <c r="B6" s="49">
        <v>1</v>
      </c>
      <c r="C6" s="49" t="s">
        <v>80</v>
      </c>
      <c r="D6" s="50" t="s">
        <v>81</v>
      </c>
      <c r="E6" s="95">
        <v>1500</v>
      </c>
      <c r="F6" s="96">
        <f>ROUND(E6*6%,0)</f>
        <v>90</v>
      </c>
      <c r="G6" s="177" t="s">
        <v>159</v>
      </c>
      <c r="H6" s="97">
        <v>35</v>
      </c>
      <c r="I6" s="97" t="s">
        <v>160</v>
      </c>
      <c r="J6" s="98" t="s">
        <v>161</v>
      </c>
      <c r="K6" s="95">
        <v>48200</v>
      </c>
      <c r="L6" s="99">
        <f>ROUND(K6*6%,0)</f>
        <v>2892</v>
      </c>
    </row>
    <row r="7" spans="1:13" x14ac:dyDescent="0.25">
      <c r="A7" s="175"/>
      <c r="B7" s="40">
        <v>2</v>
      </c>
      <c r="C7" s="40" t="s">
        <v>82</v>
      </c>
      <c r="D7" s="41" t="s">
        <v>83</v>
      </c>
      <c r="E7" s="43">
        <v>3000</v>
      </c>
      <c r="F7" s="100">
        <f t="shared" ref="F7:F39" si="0">ROUND(E7*6%,0)</f>
        <v>180</v>
      </c>
      <c r="G7" s="175"/>
      <c r="H7" s="44">
        <v>36</v>
      </c>
      <c r="I7" s="44" t="s">
        <v>162</v>
      </c>
      <c r="J7" s="101" t="s">
        <v>163</v>
      </c>
      <c r="K7" s="43">
        <v>50600</v>
      </c>
      <c r="L7" s="42">
        <f t="shared" ref="L7:L32" si="1">ROUND(K7*6%,0)</f>
        <v>3036</v>
      </c>
    </row>
    <row r="8" spans="1:13" x14ac:dyDescent="0.25">
      <c r="A8" s="175"/>
      <c r="B8" s="40">
        <v>3</v>
      </c>
      <c r="C8" s="40" t="s">
        <v>84</v>
      </c>
      <c r="D8" s="41" t="s">
        <v>85</v>
      </c>
      <c r="E8" s="43">
        <v>4500</v>
      </c>
      <c r="F8" s="100">
        <f t="shared" si="0"/>
        <v>270</v>
      </c>
      <c r="G8" s="175"/>
      <c r="H8" s="44">
        <v>37</v>
      </c>
      <c r="I8" s="44" t="s">
        <v>164</v>
      </c>
      <c r="J8" s="101" t="s">
        <v>165</v>
      </c>
      <c r="K8" s="43">
        <v>53000</v>
      </c>
      <c r="L8" s="42">
        <f t="shared" si="1"/>
        <v>3180</v>
      </c>
      <c r="M8" s="102"/>
    </row>
    <row r="9" spans="1:13" x14ac:dyDescent="0.25">
      <c r="A9" s="175"/>
      <c r="B9" s="40">
        <v>4</v>
      </c>
      <c r="C9" s="40" t="s">
        <v>86</v>
      </c>
      <c r="D9" s="41" t="s">
        <v>87</v>
      </c>
      <c r="E9" s="43">
        <v>6000</v>
      </c>
      <c r="F9" s="100">
        <f t="shared" si="0"/>
        <v>360</v>
      </c>
      <c r="G9" s="175"/>
      <c r="H9" s="44">
        <v>38</v>
      </c>
      <c r="I9" s="44" t="s">
        <v>166</v>
      </c>
      <c r="J9" s="101" t="s">
        <v>167</v>
      </c>
      <c r="K9" s="43">
        <v>55400</v>
      </c>
      <c r="L9" s="42">
        <f t="shared" si="1"/>
        <v>3324</v>
      </c>
    </row>
    <row r="10" spans="1:13" ht="16.5" thickBot="1" x14ac:dyDescent="0.3">
      <c r="A10" s="178"/>
      <c r="B10" s="46">
        <v>5</v>
      </c>
      <c r="C10" s="46" t="s">
        <v>88</v>
      </c>
      <c r="D10" s="47" t="s">
        <v>89</v>
      </c>
      <c r="E10" s="103">
        <v>7500</v>
      </c>
      <c r="F10" s="104">
        <f t="shared" si="0"/>
        <v>450</v>
      </c>
      <c r="G10" s="178"/>
      <c r="H10" s="105">
        <v>39</v>
      </c>
      <c r="I10" s="105" t="s">
        <v>168</v>
      </c>
      <c r="J10" s="106" t="s">
        <v>169</v>
      </c>
      <c r="K10" s="103">
        <v>57800</v>
      </c>
      <c r="L10" s="48">
        <f t="shared" si="1"/>
        <v>3468</v>
      </c>
    </row>
    <row r="11" spans="1:13" x14ac:dyDescent="0.25">
      <c r="A11" s="176" t="s">
        <v>153</v>
      </c>
      <c r="B11" s="107">
        <v>6</v>
      </c>
      <c r="C11" s="107" t="s">
        <v>90</v>
      </c>
      <c r="D11" s="108" t="s">
        <v>91</v>
      </c>
      <c r="E11" s="109">
        <v>8700</v>
      </c>
      <c r="F11" s="110">
        <f t="shared" si="0"/>
        <v>522</v>
      </c>
      <c r="G11" s="175" t="s">
        <v>170</v>
      </c>
      <c r="H11" s="111">
        <v>40</v>
      </c>
      <c r="I11" s="111" t="s">
        <v>171</v>
      </c>
      <c r="J11" s="112" t="s">
        <v>172</v>
      </c>
      <c r="K11" s="109">
        <v>60800</v>
      </c>
      <c r="L11" s="113">
        <f t="shared" si="1"/>
        <v>3648</v>
      </c>
    </row>
    <row r="12" spans="1:13" x14ac:dyDescent="0.25">
      <c r="A12" s="176"/>
      <c r="B12" s="40">
        <v>7</v>
      </c>
      <c r="C12" s="40" t="s">
        <v>92</v>
      </c>
      <c r="D12" s="41" t="s">
        <v>93</v>
      </c>
      <c r="E12" s="43">
        <v>9900</v>
      </c>
      <c r="F12" s="100">
        <f t="shared" si="0"/>
        <v>594</v>
      </c>
      <c r="G12" s="175"/>
      <c r="H12" s="44">
        <v>41</v>
      </c>
      <c r="I12" s="44" t="s">
        <v>173</v>
      </c>
      <c r="J12" s="101" t="s">
        <v>174</v>
      </c>
      <c r="K12" s="43">
        <v>63800</v>
      </c>
      <c r="L12" s="42">
        <f t="shared" si="1"/>
        <v>3828</v>
      </c>
    </row>
    <row r="13" spans="1:13" x14ac:dyDescent="0.25">
      <c r="A13" s="176"/>
      <c r="B13" s="40">
        <v>8</v>
      </c>
      <c r="C13" s="40" t="s">
        <v>94</v>
      </c>
      <c r="D13" s="41" t="s">
        <v>95</v>
      </c>
      <c r="E13" s="43">
        <v>11100</v>
      </c>
      <c r="F13" s="100">
        <f t="shared" si="0"/>
        <v>666</v>
      </c>
      <c r="G13" s="175"/>
      <c r="H13" s="44">
        <v>42</v>
      </c>
      <c r="I13" s="44" t="s">
        <v>175</v>
      </c>
      <c r="J13" s="101" t="s">
        <v>176</v>
      </c>
      <c r="K13" s="43">
        <v>66800</v>
      </c>
      <c r="L13" s="42">
        <f t="shared" si="1"/>
        <v>4008</v>
      </c>
    </row>
    <row r="14" spans="1:13" x14ac:dyDescent="0.25">
      <c r="A14" s="176"/>
      <c r="B14" s="40">
        <v>9</v>
      </c>
      <c r="C14" s="40" t="s">
        <v>96</v>
      </c>
      <c r="D14" s="41" t="s">
        <v>97</v>
      </c>
      <c r="E14" s="43">
        <v>12540</v>
      </c>
      <c r="F14" s="100">
        <f t="shared" si="0"/>
        <v>752</v>
      </c>
      <c r="G14" s="175"/>
      <c r="H14" s="44">
        <v>43</v>
      </c>
      <c r="I14" s="44" t="s">
        <v>177</v>
      </c>
      <c r="J14" s="101" t="s">
        <v>178</v>
      </c>
      <c r="K14" s="43">
        <v>69800</v>
      </c>
      <c r="L14" s="42">
        <f t="shared" si="1"/>
        <v>4188</v>
      </c>
    </row>
    <row r="15" spans="1:13" ht="16.5" thickBot="1" x14ac:dyDescent="0.3">
      <c r="A15" s="176"/>
      <c r="B15" s="114">
        <v>10</v>
      </c>
      <c r="C15" s="114" t="s">
        <v>98</v>
      </c>
      <c r="D15" s="115" t="s">
        <v>99</v>
      </c>
      <c r="E15" s="116">
        <v>13500</v>
      </c>
      <c r="F15" s="117">
        <f t="shared" si="0"/>
        <v>810</v>
      </c>
      <c r="G15" s="175"/>
      <c r="H15" s="118">
        <v>44</v>
      </c>
      <c r="I15" s="118" t="s">
        <v>179</v>
      </c>
      <c r="J15" s="119" t="s">
        <v>180</v>
      </c>
      <c r="K15" s="116">
        <v>72800</v>
      </c>
      <c r="L15" s="120">
        <f t="shared" si="1"/>
        <v>4368</v>
      </c>
    </row>
    <row r="16" spans="1:13" x14ac:dyDescent="0.25">
      <c r="A16" s="177" t="s">
        <v>154</v>
      </c>
      <c r="B16" s="49">
        <v>11</v>
      </c>
      <c r="C16" s="49" t="s">
        <v>100</v>
      </c>
      <c r="D16" s="50" t="s">
        <v>101</v>
      </c>
      <c r="E16" s="95">
        <v>15840</v>
      </c>
      <c r="F16" s="96">
        <f t="shared" si="0"/>
        <v>950</v>
      </c>
      <c r="G16" s="195" t="s">
        <v>181</v>
      </c>
      <c r="H16" s="97">
        <v>45</v>
      </c>
      <c r="I16" s="97" t="s">
        <v>182</v>
      </c>
      <c r="J16" s="98" t="s">
        <v>183</v>
      </c>
      <c r="K16" s="95">
        <v>76500</v>
      </c>
      <c r="L16" s="99">
        <f t="shared" si="1"/>
        <v>4590</v>
      </c>
    </row>
    <row r="17" spans="1:12" x14ac:dyDescent="0.25">
      <c r="A17" s="175"/>
      <c r="B17" s="40">
        <v>12</v>
      </c>
      <c r="C17" s="40" t="s">
        <v>102</v>
      </c>
      <c r="D17" s="41" t="s">
        <v>103</v>
      </c>
      <c r="E17" s="43">
        <v>16500</v>
      </c>
      <c r="F17" s="100">
        <f t="shared" si="0"/>
        <v>990</v>
      </c>
      <c r="G17" s="196"/>
      <c r="H17" s="44">
        <v>46</v>
      </c>
      <c r="I17" s="44" t="s">
        <v>184</v>
      </c>
      <c r="J17" s="101" t="s">
        <v>185</v>
      </c>
      <c r="K17" s="43">
        <v>80200</v>
      </c>
      <c r="L17" s="113">
        <f t="shared" si="1"/>
        <v>4812</v>
      </c>
    </row>
    <row r="18" spans="1:12" x14ac:dyDescent="0.25">
      <c r="A18" s="175"/>
      <c r="B18" s="40">
        <v>13</v>
      </c>
      <c r="C18" s="40" t="s">
        <v>104</v>
      </c>
      <c r="D18" s="41" t="s">
        <v>105</v>
      </c>
      <c r="E18" s="43">
        <v>17280</v>
      </c>
      <c r="F18" s="100">
        <f t="shared" si="0"/>
        <v>1037</v>
      </c>
      <c r="G18" s="196"/>
      <c r="H18" s="44">
        <v>47</v>
      </c>
      <c r="I18" s="44" t="s">
        <v>186</v>
      </c>
      <c r="J18" s="101" t="s">
        <v>187</v>
      </c>
      <c r="K18" s="43">
        <v>83900</v>
      </c>
      <c r="L18" s="42">
        <f t="shared" si="1"/>
        <v>5034</v>
      </c>
    </row>
    <row r="19" spans="1:12" ht="16.5" thickBot="1" x14ac:dyDescent="0.3">
      <c r="A19" s="175"/>
      <c r="B19" s="40">
        <v>14</v>
      </c>
      <c r="C19" s="40" t="s">
        <v>106</v>
      </c>
      <c r="D19" s="41" t="s">
        <v>107</v>
      </c>
      <c r="E19" s="43">
        <v>17880</v>
      </c>
      <c r="F19" s="100">
        <f t="shared" si="0"/>
        <v>1073</v>
      </c>
      <c r="G19" s="197"/>
      <c r="H19" s="105">
        <v>48</v>
      </c>
      <c r="I19" s="105" t="s">
        <v>188</v>
      </c>
      <c r="J19" s="106" t="s">
        <v>189</v>
      </c>
      <c r="K19" s="103">
        <v>87600</v>
      </c>
      <c r="L19" s="48">
        <f t="shared" si="1"/>
        <v>5256</v>
      </c>
    </row>
    <row r="20" spans="1:12" x14ac:dyDescent="0.25">
      <c r="A20" s="175"/>
      <c r="B20" s="40">
        <v>15</v>
      </c>
      <c r="C20" s="40" t="s">
        <v>108</v>
      </c>
      <c r="D20" s="41" t="s">
        <v>109</v>
      </c>
      <c r="E20" s="43">
        <v>19047</v>
      </c>
      <c r="F20" s="100">
        <f t="shared" si="0"/>
        <v>1143</v>
      </c>
      <c r="G20" s="175" t="s">
        <v>190</v>
      </c>
      <c r="H20" s="111">
        <v>49</v>
      </c>
      <c r="I20" s="111" t="s">
        <v>191</v>
      </c>
      <c r="J20" s="112" t="s">
        <v>192</v>
      </c>
      <c r="K20" s="109">
        <v>92100</v>
      </c>
      <c r="L20" s="113">
        <f t="shared" si="1"/>
        <v>5526</v>
      </c>
    </row>
    <row r="21" spans="1:12" x14ac:dyDescent="0.25">
      <c r="A21" s="175"/>
      <c r="B21" s="40">
        <v>16</v>
      </c>
      <c r="C21" s="40" t="s">
        <v>110</v>
      </c>
      <c r="D21" s="41" t="s">
        <v>111</v>
      </c>
      <c r="E21" s="43">
        <v>20008</v>
      </c>
      <c r="F21" s="100">
        <f t="shared" si="0"/>
        <v>1200</v>
      </c>
      <c r="G21" s="175"/>
      <c r="H21" s="44">
        <v>50</v>
      </c>
      <c r="I21" s="44" t="s">
        <v>193</v>
      </c>
      <c r="J21" s="101" t="s">
        <v>194</v>
      </c>
      <c r="K21" s="43">
        <v>96600</v>
      </c>
      <c r="L21" s="42">
        <f t="shared" si="1"/>
        <v>5796</v>
      </c>
    </row>
    <row r="22" spans="1:12" x14ac:dyDescent="0.25">
      <c r="A22" s="175"/>
      <c r="B22" s="40">
        <v>17</v>
      </c>
      <c r="C22" s="40" t="s">
        <v>112</v>
      </c>
      <c r="D22" s="41" t="s">
        <v>113</v>
      </c>
      <c r="E22" s="43">
        <v>21009</v>
      </c>
      <c r="F22" s="100">
        <f t="shared" si="0"/>
        <v>1261</v>
      </c>
      <c r="G22" s="175"/>
      <c r="H22" s="44">
        <v>51</v>
      </c>
      <c r="I22" s="44" t="s">
        <v>195</v>
      </c>
      <c r="J22" s="101" t="s">
        <v>196</v>
      </c>
      <c r="K22" s="43">
        <v>101100</v>
      </c>
      <c r="L22" s="42">
        <f t="shared" si="1"/>
        <v>6066</v>
      </c>
    </row>
    <row r="23" spans="1:12" s="122" customFormat="1" x14ac:dyDescent="0.25">
      <c r="A23" s="175"/>
      <c r="B23" s="44">
        <v>18</v>
      </c>
      <c r="C23" s="44" t="s">
        <v>114</v>
      </c>
      <c r="D23" s="45" t="s">
        <v>115</v>
      </c>
      <c r="E23" s="121">
        <v>22000</v>
      </c>
      <c r="F23" s="100">
        <f t="shared" si="0"/>
        <v>1320</v>
      </c>
      <c r="G23" s="175"/>
      <c r="H23" s="44">
        <v>52</v>
      </c>
      <c r="I23" s="44" t="s">
        <v>197</v>
      </c>
      <c r="J23" s="101" t="s">
        <v>198</v>
      </c>
      <c r="K23" s="121">
        <v>105600</v>
      </c>
      <c r="L23" s="42">
        <f t="shared" si="1"/>
        <v>6336</v>
      </c>
    </row>
    <row r="24" spans="1:12" ht="16.5" thickBot="1" x14ac:dyDescent="0.3">
      <c r="A24" s="178"/>
      <c r="B24" s="105">
        <v>19</v>
      </c>
      <c r="C24" s="105" t="s">
        <v>116</v>
      </c>
      <c r="D24" s="123" t="s">
        <v>117</v>
      </c>
      <c r="E24" s="124">
        <v>23100</v>
      </c>
      <c r="F24" s="104">
        <f t="shared" si="0"/>
        <v>1386</v>
      </c>
      <c r="G24" s="178"/>
      <c r="H24" s="105">
        <v>53</v>
      </c>
      <c r="I24" s="105" t="s">
        <v>199</v>
      </c>
      <c r="J24" s="106" t="s">
        <v>200</v>
      </c>
      <c r="K24" s="124">
        <v>110100</v>
      </c>
      <c r="L24" s="48">
        <f t="shared" si="1"/>
        <v>6606</v>
      </c>
    </row>
    <row r="25" spans="1:12" x14ac:dyDescent="0.25">
      <c r="A25" s="177" t="s">
        <v>155</v>
      </c>
      <c r="B25" s="49">
        <v>20</v>
      </c>
      <c r="C25" s="49" t="s">
        <v>118</v>
      </c>
      <c r="D25" s="50" t="s">
        <v>119</v>
      </c>
      <c r="E25" s="95">
        <v>24000</v>
      </c>
      <c r="F25" s="99">
        <f t="shared" si="0"/>
        <v>1440</v>
      </c>
      <c r="G25" s="192" t="s">
        <v>201</v>
      </c>
      <c r="H25" s="111">
        <v>54</v>
      </c>
      <c r="I25" s="111" t="s">
        <v>202</v>
      </c>
      <c r="J25" s="112" t="s">
        <v>203</v>
      </c>
      <c r="K25" s="109">
        <v>115500</v>
      </c>
      <c r="L25" s="113">
        <f t="shared" si="1"/>
        <v>6930</v>
      </c>
    </row>
    <row r="26" spans="1:12" x14ac:dyDescent="0.25">
      <c r="A26" s="175"/>
      <c r="B26" s="40">
        <v>21</v>
      </c>
      <c r="C26" s="40" t="s">
        <v>120</v>
      </c>
      <c r="D26" s="41" t="s">
        <v>121</v>
      </c>
      <c r="E26" s="43">
        <v>25200</v>
      </c>
      <c r="F26" s="42">
        <f t="shared" si="0"/>
        <v>1512</v>
      </c>
      <c r="G26" s="193"/>
      <c r="H26" s="44">
        <v>55</v>
      </c>
      <c r="I26" s="44" t="s">
        <v>204</v>
      </c>
      <c r="J26" s="101" t="s">
        <v>205</v>
      </c>
      <c r="K26" s="43">
        <v>120900</v>
      </c>
      <c r="L26" s="42">
        <f t="shared" si="1"/>
        <v>7254</v>
      </c>
    </row>
    <row r="27" spans="1:12" x14ac:dyDescent="0.25">
      <c r="A27" s="175"/>
      <c r="B27" s="40">
        <v>22</v>
      </c>
      <c r="C27" s="40" t="s">
        <v>122</v>
      </c>
      <c r="D27" s="41" t="s">
        <v>123</v>
      </c>
      <c r="E27" s="43">
        <v>26400</v>
      </c>
      <c r="F27" s="42">
        <f t="shared" si="0"/>
        <v>1584</v>
      </c>
      <c r="G27" s="193"/>
      <c r="H27" s="44">
        <v>56</v>
      </c>
      <c r="I27" s="44" t="s">
        <v>206</v>
      </c>
      <c r="J27" s="101" t="s">
        <v>207</v>
      </c>
      <c r="K27" s="43">
        <v>126300</v>
      </c>
      <c r="L27" s="42">
        <f t="shared" si="1"/>
        <v>7578</v>
      </c>
    </row>
    <row r="28" spans="1:12" x14ac:dyDescent="0.25">
      <c r="A28" s="175"/>
      <c r="B28" s="40">
        <v>23</v>
      </c>
      <c r="C28" s="40" t="s">
        <v>124</v>
      </c>
      <c r="D28" s="41" t="s">
        <v>125</v>
      </c>
      <c r="E28" s="43">
        <v>27600</v>
      </c>
      <c r="F28" s="42">
        <f t="shared" si="0"/>
        <v>1656</v>
      </c>
      <c r="G28" s="193"/>
      <c r="H28" s="44">
        <v>57</v>
      </c>
      <c r="I28" s="44" t="s">
        <v>208</v>
      </c>
      <c r="J28" s="101" t="s">
        <v>209</v>
      </c>
      <c r="K28" s="43">
        <v>131700</v>
      </c>
      <c r="L28" s="42">
        <f t="shared" si="1"/>
        <v>7902</v>
      </c>
    </row>
    <row r="29" spans="1:12" ht="16.5" thickBot="1" x14ac:dyDescent="0.3">
      <c r="A29" s="178"/>
      <c r="B29" s="46">
        <v>24</v>
      </c>
      <c r="C29" s="46" t="s">
        <v>126</v>
      </c>
      <c r="D29" s="47" t="s">
        <v>127</v>
      </c>
      <c r="E29" s="103">
        <v>28800</v>
      </c>
      <c r="F29" s="48">
        <f t="shared" si="0"/>
        <v>1728</v>
      </c>
      <c r="G29" s="193"/>
      <c r="H29" s="44">
        <v>58</v>
      </c>
      <c r="I29" s="44" t="s">
        <v>210</v>
      </c>
      <c r="J29" s="101" t="s">
        <v>211</v>
      </c>
      <c r="K29" s="43">
        <v>137100</v>
      </c>
      <c r="L29" s="42">
        <f t="shared" si="1"/>
        <v>8226</v>
      </c>
    </row>
    <row r="30" spans="1:12" x14ac:dyDescent="0.25">
      <c r="A30" s="177" t="s">
        <v>156</v>
      </c>
      <c r="B30" s="49">
        <v>25</v>
      </c>
      <c r="C30" s="49" t="s">
        <v>128</v>
      </c>
      <c r="D30" s="50" t="s">
        <v>129</v>
      </c>
      <c r="E30" s="95">
        <v>30300</v>
      </c>
      <c r="F30" s="99">
        <f t="shared" si="0"/>
        <v>1818</v>
      </c>
      <c r="G30" s="193"/>
      <c r="H30" s="44">
        <v>59</v>
      </c>
      <c r="I30" s="44" t="s">
        <v>212</v>
      </c>
      <c r="J30" s="101" t="s">
        <v>213</v>
      </c>
      <c r="K30" s="43">
        <v>142500</v>
      </c>
      <c r="L30" s="42">
        <f t="shared" si="1"/>
        <v>8550</v>
      </c>
    </row>
    <row r="31" spans="1:12" x14ac:dyDescent="0.25">
      <c r="A31" s="175"/>
      <c r="B31" s="40">
        <v>26</v>
      </c>
      <c r="C31" s="40" t="s">
        <v>130</v>
      </c>
      <c r="D31" s="41" t="s">
        <v>131</v>
      </c>
      <c r="E31" s="43">
        <v>31800</v>
      </c>
      <c r="F31" s="42">
        <f t="shared" si="0"/>
        <v>1908</v>
      </c>
      <c r="G31" s="193"/>
      <c r="H31" s="44">
        <v>60</v>
      </c>
      <c r="I31" s="44" t="s">
        <v>214</v>
      </c>
      <c r="J31" s="101" t="s">
        <v>215</v>
      </c>
      <c r="K31" s="43">
        <v>147900</v>
      </c>
      <c r="L31" s="42">
        <f t="shared" si="1"/>
        <v>8874</v>
      </c>
    </row>
    <row r="32" spans="1:12" ht="16.5" thickBot="1" x14ac:dyDescent="0.3">
      <c r="A32" s="175"/>
      <c r="B32" s="40">
        <v>27</v>
      </c>
      <c r="C32" s="40" t="s">
        <v>132</v>
      </c>
      <c r="D32" s="41" t="s">
        <v>133</v>
      </c>
      <c r="E32" s="43">
        <v>33300</v>
      </c>
      <c r="F32" s="42">
        <f t="shared" si="0"/>
        <v>1998</v>
      </c>
      <c r="G32" s="194"/>
      <c r="H32" s="118">
        <v>61</v>
      </c>
      <c r="I32" s="118" t="s">
        <v>216</v>
      </c>
      <c r="J32" s="119" t="s">
        <v>158</v>
      </c>
      <c r="K32" s="116">
        <v>150000</v>
      </c>
      <c r="L32" s="120">
        <f t="shared" si="1"/>
        <v>9000</v>
      </c>
    </row>
    <row r="33" spans="1:12" x14ac:dyDescent="0.25">
      <c r="A33" s="175"/>
      <c r="B33" s="40">
        <v>28</v>
      </c>
      <c r="C33" s="40" t="s">
        <v>134</v>
      </c>
      <c r="D33" s="41" t="s">
        <v>135</v>
      </c>
      <c r="E33" s="43">
        <v>34800</v>
      </c>
      <c r="F33" s="42">
        <f t="shared" si="0"/>
        <v>2088</v>
      </c>
      <c r="G33" s="183" t="s">
        <v>217</v>
      </c>
      <c r="H33" s="184"/>
      <c r="I33" s="184"/>
      <c r="J33" s="184"/>
      <c r="K33" s="184"/>
      <c r="L33" s="185"/>
    </row>
    <row r="34" spans="1:12" ht="16.5" thickBot="1" x14ac:dyDescent="0.3">
      <c r="A34" s="178"/>
      <c r="B34" s="46">
        <v>29</v>
      </c>
      <c r="C34" s="46" t="s">
        <v>136</v>
      </c>
      <c r="D34" s="47" t="s">
        <v>137</v>
      </c>
      <c r="E34" s="103">
        <v>36300</v>
      </c>
      <c r="F34" s="48">
        <f t="shared" si="0"/>
        <v>2178</v>
      </c>
      <c r="G34" s="186"/>
      <c r="H34" s="187"/>
      <c r="I34" s="187"/>
      <c r="J34" s="187"/>
      <c r="K34" s="187"/>
      <c r="L34" s="188"/>
    </row>
    <row r="35" spans="1:12" x14ac:dyDescent="0.25">
      <c r="A35" s="177" t="s">
        <v>157</v>
      </c>
      <c r="B35" s="49">
        <v>30</v>
      </c>
      <c r="C35" s="49" t="s">
        <v>138</v>
      </c>
      <c r="D35" s="50" t="s">
        <v>139</v>
      </c>
      <c r="E35" s="95">
        <v>38200</v>
      </c>
      <c r="F35" s="99">
        <f t="shared" si="0"/>
        <v>2292</v>
      </c>
      <c r="G35" s="186"/>
      <c r="H35" s="187"/>
      <c r="I35" s="187"/>
      <c r="J35" s="187"/>
      <c r="K35" s="187"/>
      <c r="L35" s="188"/>
    </row>
    <row r="36" spans="1:12" x14ac:dyDescent="0.25">
      <c r="A36" s="175"/>
      <c r="B36" s="40">
        <v>31</v>
      </c>
      <c r="C36" s="40" t="s">
        <v>140</v>
      </c>
      <c r="D36" s="41" t="s">
        <v>141</v>
      </c>
      <c r="E36" s="43">
        <v>40100</v>
      </c>
      <c r="F36" s="42">
        <f t="shared" si="0"/>
        <v>2406</v>
      </c>
      <c r="G36" s="186"/>
      <c r="H36" s="187"/>
      <c r="I36" s="187"/>
      <c r="J36" s="187"/>
      <c r="K36" s="187"/>
      <c r="L36" s="188"/>
    </row>
    <row r="37" spans="1:12" x14ac:dyDescent="0.25">
      <c r="A37" s="175"/>
      <c r="B37" s="40">
        <v>32</v>
      </c>
      <c r="C37" s="40" t="s">
        <v>142</v>
      </c>
      <c r="D37" s="41" t="s">
        <v>143</v>
      </c>
      <c r="E37" s="43">
        <v>42000</v>
      </c>
      <c r="F37" s="42">
        <f t="shared" si="0"/>
        <v>2520</v>
      </c>
      <c r="G37" s="186"/>
      <c r="H37" s="187"/>
      <c r="I37" s="187"/>
      <c r="J37" s="187"/>
      <c r="K37" s="187"/>
      <c r="L37" s="188"/>
    </row>
    <row r="38" spans="1:12" x14ac:dyDescent="0.25">
      <c r="A38" s="175"/>
      <c r="B38" s="40">
        <v>33</v>
      </c>
      <c r="C38" s="40" t="s">
        <v>144</v>
      </c>
      <c r="D38" s="41" t="s">
        <v>145</v>
      </c>
      <c r="E38" s="43">
        <v>43900</v>
      </c>
      <c r="F38" s="42">
        <f t="shared" si="0"/>
        <v>2634</v>
      </c>
      <c r="G38" s="186"/>
      <c r="H38" s="187"/>
      <c r="I38" s="187"/>
      <c r="J38" s="187"/>
      <c r="K38" s="187"/>
      <c r="L38" s="188"/>
    </row>
    <row r="39" spans="1:12" ht="16.5" thickBot="1" x14ac:dyDescent="0.3">
      <c r="A39" s="178"/>
      <c r="B39" s="125">
        <v>34</v>
      </c>
      <c r="C39" s="125" t="s">
        <v>146</v>
      </c>
      <c r="D39" s="126" t="s">
        <v>147</v>
      </c>
      <c r="E39" s="127">
        <v>45800</v>
      </c>
      <c r="F39" s="128">
        <f t="shared" si="0"/>
        <v>2748</v>
      </c>
      <c r="G39" s="189"/>
      <c r="H39" s="190"/>
      <c r="I39" s="190"/>
      <c r="J39" s="190"/>
      <c r="K39" s="190"/>
      <c r="L39" s="191"/>
    </row>
  </sheetData>
  <mergeCells count="16">
    <mergeCell ref="A1:L1"/>
    <mergeCell ref="A2:L2"/>
    <mergeCell ref="A3:L3"/>
    <mergeCell ref="A4:L4"/>
    <mergeCell ref="G33:L39"/>
    <mergeCell ref="G25:G32"/>
    <mergeCell ref="G20:G24"/>
    <mergeCell ref="G16:G19"/>
    <mergeCell ref="A30:A34"/>
    <mergeCell ref="A35:A39"/>
    <mergeCell ref="A16:A24"/>
    <mergeCell ref="G11:G15"/>
    <mergeCell ref="A11:A15"/>
    <mergeCell ref="A25:A29"/>
    <mergeCell ref="A6:A10"/>
    <mergeCell ref="G6:G10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4" workbookViewId="0">
      <selection activeCell="E23" sqref="E23"/>
    </sheetView>
  </sheetViews>
  <sheetFormatPr defaultRowHeight="15.75" x14ac:dyDescent="0.25"/>
  <cols>
    <col min="1" max="6" width="12.5" style="2" customWidth="1"/>
    <col min="7" max="7" width="18.125" style="2" customWidth="1"/>
    <col min="8" max="8" width="19.375" style="2" customWidth="1"/>
    <col min="9" max="16384" width="9" style="2"/>
  </cols>
  <sheetData>
    <row r="1" spans="1:8" ht="24" x14ac:dyDescent="0.4">
      <c r="B1" s="86"/>
      <c r="C1" s="86" t="s">
        <v>226</v>
      </c>
      <c r="D1" s="86"/>
      <c r="E1" s="86"/>
      <c r="F1" s="86"/>
      <c r="G1" s="86"/>
      <c r="H1" s="86"/>
    </row>
    <row r="2" spans="1:8" ht="17.25" customHeight="1" thickBot="1" x14ac:dyDescent="0.3">
      <c r="B2" s="87"/>
      <c r="C2" s="200" t="s">
        <v>227</v>
      </c>
      <c r="D2" s="200"/>
      <c r="E2" s="200"/>
      <c r="F2" s="200"/>
      <c r="G2" s="87"/>
      <c r="H2" s="52" t="s">
        <v>34</v>
      </c>
    </row>
    <row r="3" spans="1:8" ht="16.5" thickBot="1" x14ac:dyDescent="0.3">
      <c r="A3" s="201" t="s">
        <v>218</v>
      </c>
      <c r="B3" s="202" t="s">
        <v>35</v>
      </c>
      <c r="C3" s="202" t="s">
        <v>36</v>
      </c>
      <c r="D3" s="202"/>
      <c r="E3" s="202"/>
      <c r="F3" s="202"/>
      <c r="G3" s="203" t="s">
        <v>219</v>
      </c>
      <c r="H3" s="198" t="s">
        <v>220</v>
      </c>
    </row>
    <row r="4" spans="1:8" ht="16.5" customHeight="1" x14ac:dyDescent="0.25">
      <c r="A4" s="201"/>
      <c r="B4" s="202"/>
      <c r="C4" s="53" t="s">
        <v>37</v>
      </c>
      <c r="D4" s="54" t="s">
        <v>38</v>
      </c>
      <c r="E4" s="55" t="s">
        <v>39</v>
      </c>
      <c r="F4" s="55" t="s">
        <v>40</v>
      </c>
      <c r="G4" s="203"/>
      <c r="H4" s="198"/>
    </row>
    <row r="5" spans="1:8" x14ac:dyDescent="0.25">
      <c r="A5" s="56">
        <v>1</v>
      </c>
      <c r="B5" s="57">
        <v>23100</v>
      </c>
      <c r="C5" s="58">
        <f t="shared" ref="C5:C52" si="0">+ROUND(B5*0.0469*0.3,0)</f>
        <v>325</v>
      </c>
      <c r="D5" s="59">
        <f t="shared" ref="D5:D52" si="1">+C5*2</f>
        <v>650</v>
      </c>
      <c r="E5" s="58">
        <f t="shared" ref="E5:E52" si="2">+C5*3</f>
        <v>975</v>
      </c>
      <c r="F5" s="60">
        <f t="shared" ref="F5:F52" si="3">+C5*4</f>
        <v>1300</v>
      </c>
      <c r="G5" s="61">
        <f t="shared" ref="G5:G52" si="4">+ROUND(B5*0.0469*0.6*1.61,0)</f>
        <v>1047</v>
      </c>
      <c r="H5" s="62">
        <f t="shared" ref="H5:H52" si="5">+ROUND(B5*0.0469*0.1*1.61,0)</f>
        <v>174</v>
      </c>
    </row>
    <row r="6" spans="1:8" x14ac:dyDescent="0.25">
      <c r="A6" s="63">
        <f t="shared" ref="A6:A52" si="6">+A5+1</f>
        <v>2</v>
      </c>
      <c r="B6" s="64">
        <v>24000</v>
      </c>
      <c r="C6" s="65">
        <f t="shared" si="0"/>
        <v>338</v>
      </c>
      <c r="D6" s="66">
        <f t="shared" si="1"/>
        <v>676</v>
      </c>
      <c r="E6" s="66">
        <f t="shared" si="2"/>
        <v>1014</v>
      </c>
      <c r="F6" s="67">
        <f t="shared" si="3"/>
        <v>1352</v>
      </c>
      <c r="G6" s="68">
        <f t="shared" si="4"/>
        <v>1087</v>
      </c>
      <c r="H6" s="69">
        <f t="shared" si="5"/>
        <v>181</v>
      </c>
    </row>
    <row r="7" spans="1:8" x14ac:dyDescent="0.25">
      <c r="A7" s="63">
        <f t="shared" si="6"/>
        <v>3</v>
      </c>
      <c r="B7" s="64">
        <v>25200</v>
      </c>
      <c r="C7" s="70">
        <f t="shared" si="0"/>
        <v>355</v>
      </c>
      <c r="D7" s="66">
        <f t="shared" si="1"/>
        <v>710</v>
      </c>
      <c r="E7" s="66">
        <f t="shared" si="2"/>
        <v>1065</v>
      </c>
      <c r="F7" s="67">
        <f t="shared" si="3"/>
        <v>1420</v>
      </c>
      <c r="G7" s="68">
        <f t="shared" si="4"/>
        <v>1142</v>
      </c>
      <c r="H7" s="69">
        <f t="shared" si="5"/>
        <v>190</v>
      </c>
    </row>
    <row r="8" spans="1:8" x14ac:dyDescent="0.25">
      <c r="A8" s="63">
        <f t="shared" si="6"/>
        <v>4</v>
      </c>
      <c r="B8" s="64">
        <v>26400</v>
      </c>
      <c r="C8" s="70">
        <f t="shared" si="0"/>
        <v>371</v>
      </c>
      <c r="D8" s="66">
        <f t="shared" si="1"/>
        <v>742</v>
      </c>
      <c r="E8" s="66">
        <f t="shared" si="2"/>
        <v>1113</v>
      </c>
      <c r="F8" s="67">
        <f t="shared" si="3"/>
        <v>1484</v>
      </c>
      <c r="G8" s="68">
        <f t="shared" si="4"/>
        <v>1196</v>
      </c>
      <c r="H8" s="69">
        <f t="shared" si="5"/>
        <v>199</v>
      </c>
    </row>
    <row r="9" spans="1:8" x14ac:dyDescent="0.25">
      <c r="A9" s="63">
        <f t="shared" si="6"/>
        <v>5</v>
      </c>
      <c r="B9" s="64">
        <v>27600</v>
      </c>
      <c r="C9" s="70">
        <f t="shared" si="0"/>
        <v>388</v>
      </c>
      <c r="D9" s="66">
        <f t="shared" si="1"/>
        <v>776</v>
      </c>
      <c r="E9" s="66">
        <f t="shared" si="2"/>
        <v>1164</v>
      </c>
      <c r="F9" s="67">
        <f t="shared" si="3"/>
        <v>1552</v>
      </c>
      <c r="G9" s="68">
        <f t="shared" si="4"/>
        <v>1250</v>
      </c>
      <c r="H9" s="69">
        <f t="shared" si="5"/>
        <v>208</v>
      </c>
    </row>
    <row r="10" spans="1:8" x14ac:dyDescent="0.25">
      <c r="A10" s="56">
        <f t="shared" si="6"/>
        <v>6</v>
      </c>
      <c r="B10" s="57">
        <v>28800</v>
      </c>
      <c r="C10" s="58">
        <f t="shared" si="0"/>
        <v>405</v>
      </c>
      <c r="D10" s="59">
        <f t="shared" si="1"/>
        <v>810</v>
      </c>
      <c r="E10" s="59">
        <f t="shared" si="2"/>
        <v>1215</v>
      </c>
      <c r="F10" s="71">
        <f t="shared" si="3"/>
        <v>1620</v>
      </c>
      <c r="G10" s="68">
        <f t="shared" si="4"/>
        <v>1305</v>
      </c>
      <c r="H10" s="69">
        <f t="shared" si="5"/>
        <v>217</v>
      </c>
    </row>
    <row r="11" spans="1:8" x14ac:dyDescent="0.25">
      <c r="A11" s="63">
        <f t="shared" si="6"/>
        <v>7</v>
      </c>
      <c r="B11" s="64">
        <v>30300</v>
      </c>
      <c r="C11" s="70">
        <f t="shared" si="0"/>
        <v>426</v>
      </c>
      <c r="D11" s="66">
        <f t="shared" si="1"/>
        <v>852</v>
      </c>
      <c r="E11" s="66">
        <f t="shared" si="2"/>
        <v>1278</v>
      </c>
      <c r="F11" s="67">
        <f t="shared" si="3"/>
        <v>1704</v>
      </c>
      <c r="G11" s="72">
        <f t="shared" si="4"/>
        <v>1373</v>
      </c>
      <c r="H11" s="73">
        <f t="shared" si="5"/>
        <v>229</v>
      </c>
    </row>
    <row r="12" spans="1:8" x14ac:dyDescent="0.25">
      <c r="A12" s="63">
        <f t="shared" si="6"/>
        <v>8</v>
      </c>
      <c r="B12" s="64">
        <v>31800</v>
      </c>
      <c r="C12" s="70">
        <f t="shared" si="0"/>
        <v>447</v>
      </c>
      <c r="D12" s="66">
        <f t="shared" si="1"/>
        <v>894</v>
      </c>
      <c r="E12" s="66">
        <f t="shared" si="2"/>
        <v>1341</v>
      </c>
      <c r="F12" s="67">
        <f t="shared" si="3"/>
        <v>1788</v>
      </c>
      <c r="G12" s="68">
        <f t="shared" si="4"/>
        <v>1441</v>
      </c>
      <c r="H12" s="69">
        <f t="shared" si="5"/>
        <v>240</v>
      </c>
    </row>
    <row r="13" spans="1:8" x14ac:dyDescent="0.25">
      <c r="A13" s="63">
        <f t="shared" si="6"/>
        <v>9</v>
      </c>
      <c r="B13" s="64">
        <v>33300</v>
      </c>
      <c r="C13" s="70">
        <f t="shared" si="0"/>
        <v>469</v>
      </c>
      <c r="D13" s="66">
        <f t="shared" si="1"/>
        <v>938</v>
      </c>
      <c r="E13" s="66">
        <f t="shared" si="2"/>
        <v>1407</v>
      </c>
      <c r="F13" s="67">
        <f t="shared" si="3"/>
        <v>1876</v>
      </c>
      <c r="G13" s="68">
        <f t="shared" si="4"/>
        <v>1509</v>
      </c>
      <c r="H13" s="69">
        <f t="shared" si="5"/>
        <v>251</v>
      </c>
    </row>
    <row r="14" spans="1:8" x14ac:dyDescent="0.25">
      <c r="A14" s="63">
        <f t="shared" si="6"/>
        <v>10</v>
      </c>
      <c r="B14" s="64">
        <v>34800</v>
      </c>
      <c r="C14" s="70">
        <f t="shared" si="0"/>
        <v>490</v>
      </c>
      <c r="D14" s="66">
        <f t="shared" si="1"/>
        <v>980</v>
      </c>
      <c r="E14" s="66">
        <f t="shared" si="2"/>
        <v>1470</v>
      </c>
      <c r="F14" s="67">
        <f t="shared" si="3"/>
        <v>1960</v>
      </c>
      <c r="G14" s="68">
        <f t="shared" si="4"/>
        <v>1577</v>
      </c>
      <c r="H14" s="69">
        <f t="shared" si="5"/>
        <v>263</v>
      </c>
    </row>
    <row r="15" spans="1:8" x14ac:dyDescent="0.25">
      <c r="A15" s="56">
        <f t="shared" si="6"/>
        <v>11</v>
      </c>
      <c r="B15" s="57">
        <v>36300</v>
      </c>
      <c r="C15" s="58">
        <f t="shared" si="0"/>
        <v>511</v>
      </c>
      <c r="D15" s="59">
        <f t="shared" si="1"/>
        <v>1022</v>
      </c>
      <c r="E15" s="59">
        <f t="shared" si="2"/>
        <v>1533</v>
      </c>
      <c r="F15" s="71">
        <f t="shared" si="3"/>
        <v>2044</v>
      </c>
      <c r="G15" s="68">
        <f t="shared" si="4"/>
        <v>1645</v>
      </c>
      <c r="H15" s="69">
        <f t="shared" si="5"/>
        <v>274</v>
      </c>
    </row>
    <row r="16" spans="1:8" x14ac:dyDescent="0.25">
      <c r="A16" s="63">
        <f t="shared" si="6"/>
        <v>12</v>
      </c>
      <c r="B16" s="64">
        <v>38200</v>
      </c>
      <c r="C16" s="70">
        <f t="shared" si="0"/>
        <v>537</v>
      </c>
      <c r="D16" s="66">
        <f t="shared" si="1"/>
        <v>1074</v>
      </c>
      <c r="E16" s="66">
        <f t="shared" si="2"/>
        <v>1611</v>
      </c>
      <c r="F16" s="67">
        <f t="shared" si="3"/>
        <v>2148</v>
      </c>
      <c r="G16" s="72">
        <f t="shared" si="4"/>
        <v>1731</v>
      </c>
      <c r="H16" s="73">
        <f t="shared" si="5"/>
        <v>288</v>
      </c>
    </row>
    <row r="17" spans="1:8" x14ac:dyDescent="0.25">
      <c r="A17" s="63">
        <f t="shared" si="6"/>
        <v>13</v>
      </c>
      <c r="B17" s="64">
        <v>40100</v>
      </c>
      <c r="C17" s="70">
        <f t="shared" si="0"/>
        <v>564</v>
      </c>
      <c r="D17" s="66">
        <f t="shared" si="1"/>
        <v>1128</v>
      </c>
      <c r="E17" s="66">
        <f t="shared" si="2"/>
        <v>1692</v>
      </c>
      <c r="F17" s="67">
        <f t="shared" si="3"/>
        <v>2256</v>
      </c>
      <c r="G17" s="68">
        <f t="shared" si="4"/>
        <v>1817</v>
      </c>
      <c r="H17" s="69">
        <f t="shared" si="5"/>
        <v>303</v>
      </c>
    </row>
    <row r="18" spans="1:8" x14ac:dyDescent="0.25">
      <c r="A18" s="63">
        <f t="shared" si="6"/>
        <v>14</v>
      </c>
      <c r="B18" s="64">
        <v>42000</v>
      </c>
      <c r="C18" s="70">
        <f t="shared" si="0"/>
        <v>591</v>
      </c>
      <c r="D18" s="66">
        <f t="shared" si="1"/>
        <v>1182</v>
      </c>
      <c r="E18" s="66">
        <f t="shared" si="2"/>
        <v>1773</v>
      </c>
      <c r="F18" s="67">
        <f t="shared" si="3"/>
        <v>2364</v>
      </c>
      <c r="G18" s="68">
        <f t="shared" si="4"/>
        <v>1903</v>
      </c>
      <c r="H18" s="69">
        <f t="shared" si="5"/>
        <v>317</v>
      </c>
    </row>
    <row r="19" spans="1:8" x14ac:dyDescent="0.25">
      <c r="A19" s="63">
        <f t="shared" si="6"/>
        <v>15</v>
      </c>
      <c r="B19" s="64">
        <v>43900</v>
      </c>
      <c r="C19" s="70">
        <f t="shared" si="0"/>
        <v>618</v>
      </c>
      <c r="D19" s="66">
        <f t="shared" si="1"/>
        <v>1236</v>
      </c>
      <c r="E19" s="66">
        <f t="shared" si="2"/>
        <v>1854</v>
      </c>
      <c r="F19" s="67">
        <f t="shared" si="3"/>
        <v>2472</v>
      </c>
      <c r="G19" s="68">
        <f t="shared" si="4"/>
        <v>1989</v>
      </c>
      <c r="H19" s="69">
        <f t="shared" si="5"/>
        <v>331</v>
      </c>
    </row>
    <row r="20" spans="1:8" x14ac:dyDescent="0.25">
      <c r="A20" s="56">
        <f t="shared" si="6"/>
        <v>16</v>
      </c>
      <c r="B20" s="57">
        <v>45800</v>
      </c>
      <c r="C20" s="58">
        <f t="shared" si="0"/>
        <v>644</v>
      </c>
      <c r="D20" s="59">
        <f t="shared" si="1"/>
        <v>1288</v>
      </c>
      <c r="E20" s="59">
        <f t="shared" si="2"/>
        <v>1932</v>
      </c>
      <c r="F20" s="71">
        <f t="shared" si="3"/>
        <v>2576</v>
      </c>
      <c r="G20" s="68">
        <f t="shared" si="4"/>
        <v>2075</v>
      </c>
      <c r="H20" s="69">
        <f t="shared" si="5"/>
        <v>346</v>
      </c>
    </row>
    <row r="21" spans="1:8" x14ac:dyDescent="0.25">
      <c r="A21" s="63">
        <f t="shared" si="6"/>
        <v>17</v>
      </c>
      <c r="B21" s="64">
        <v>48200</v>
      </c>
      <c r="C21" s="70">
        <f t="shared" si="0"/>
        <v>678</v>
      </c>
      <c r="D21" s="66">
        <f t="shared" si="1"/>
        <v>1356</v>
      </c>
      <c r="E21" s="66">
        <f t="shared" si="2"/>
        <v>2034</v>
      </c>
      <c r="F21" s="67">
        <f t="shared" si="3"/>
        <v>2712</v>
      </c>
      <c r="G21" s="72">
        <f t="shared" si="4"/>
        <v>2184</v>
      </c>
      <c r="H21" s="73">
        <f t="shared" si="5"/>
        <v>364</v>
      </c>
    </row>
    <row r="22" spans="1:8" x14ac:dyDescent="0.25">
      <c r="A22" s="63">
        <f t="shared" si="6"/>
        <v>18</v>
      </c>
      <c r="B22" s="64">
        <v>50600</v>
      </c>
      <c r="C22" s="70">
        <f t="shared" si="0"/>
        <v>712</v>
      </c>
      <c r="D22" s="66">
        <f t="shared" si="1"/>
        <v>1424</v>
      </c>
      <c r="E22" s="66">
        <f t="shared" si="2"/>
        <v>2136</v>
      </c>
      <c r="F22" s="67">
        <f t="shared" si="3"/>
        <v>2848</v>
      </c>
      <c r="G22" s="68">
        <f t="shared" si="4"/>
        <v>2292</v>
      </c>
      <c r="H22" s="69">
        <f t="shared" si="5"/>
        <v>382</v>
      </c>
    </row>
    <row r="23" spans="1:8" x14ac:dyDescent="0.25">
      <c r="A23" s="63">
        <f t="shared" si="6"/>
        <v>19</v>
      </c>
      <c r="B23" s="64">
        <v>53000</v>
      </c>
      <c r="C23" s="70">
        <f t="shared" si="0"/>
        <v>746</v>
      </c>
      <c r="D23" s="66">
        <f t="shared" si="1"/>
        <v>1492</v>
      </c>
      <c r="E23" s="66">
        <f t="shared" si="2"/>
        <v>2238</v>
      </c>
      <c r="F23" s="67">
        <f t="shared" si="3"/>
        <v>2984</v>
      </c>
      <c r="G23" s="68">
        <f t="shared" si="4"/>
        <v>2401</v>
      </c>
      <c r="H23" s="69">
        <f t="shared" si="5"/>
        <v>400</v>
      </c>
    </row>
    <row r="24" spans="1:8" x14ac:dyDescent="0.25">
      <c r="A24" s="63">
        <f t="shared" si="6"/>
        <v>20</v>
      </c>
      <c r="B24" s="64">
        <v>55400</v>
      </c>
      <c r="C24" s="70">
        <f t="shared" si="0"/>
        <v>779</v>
      </c>
      <c r="D24" s="66">
        <f t="shared" si="1"/>
        <v>1558</v>
      </c>
      <c r="E24" s="66">
        <f t="shared" si="2"/>
        <v>2337</v>
      </c>
      <c r="F24" s="67">
        <f t="shared" si="3"/>
        <v>3116</v>
      </c>
      <c r="G24" s="68">
        <f t="shared" si="4"/>
        <v>2510</v>
      </c>
      <c r="H24" s="69">
        <f t="shared" si="5"/>
        <v>418</v>
      </c>
    </row>
    <row r="25" spans="1:8" x14ac:dyDescent="0.25">
      <c r="A25" s="56">
        <f t="shared" si="6"/>
        <v>21</v>
      </c>
      <c r="B25" s="57">
        <v>57800</v>
      </c>
      <c r="C25" s="58">
        <f t="shared" si="0"/>
        <v>813</v>
      </c>
      <c r="D25" s="59">
        <f t="shared" si="1"/>
        <v>1626</v>
      </c>
      <c r="E25" s="59">
        <f t="shared" si="2"/>
        <v>2439</v>
      </c>
      <c r="F25" s="71">
        <f t="shared" si="3"/>
        <v>3252</v>
      </c>
      <c r="G25" s="68">
        <f t="shared" si="4"/>
        <v>2619</v>
      </c>
      <c r="H25" s="69">
        <f t="shared" si="5"/>
        <v>436</v>
      </c>
    </row>
    <row r="26" spans="1:8" x14ac:dyDescent="0.25">
      <c r="A26" s="74">
        <f t="shared" si="6"/>
        <v>22</v>
      </c>
      <c r="B26" s="64">
        <v>60800</v>
      </c>
      <c r="C26" s="70">
        <f t="shared" si="0"/>
        <v>855</v>
      </c>
      <c r="D26" s="66">
        <f t="shared" si="1"/>
        <v>1710</v>
      </c>
      <c r="E26" s="70">
        <f t="shared" si="2"/>
        <v>2565</v>
      </c>
      <c r="F26" s="75">
        <f t="shared" si="3"/>
        <v>3420</v>
      </c>
      <c r="G26" s="72">
        <f t="shared" si="4"/>
        <v>2755</v>
      </c>
      <c r="H26" s="73">
        <f t="shared" si="5"/>
        <v>459</v>
      </c>
    </row>
    <row r="27" spans="1:8" x14ac:dyDescent="0.25">
      <c r="A27" s="63">
        <f t="shared" si="6"/>
        <v>23</v>
      </c>
      <c r="B27" s="64">
        <v>63800</v>
      </c>
      <c r="C27" s="70">
        <f t="shared" si="0"/>
        <v>898</v>
      </c>
      <c r="D27" s="66">
        <f t="shared" si="1"/>
        <v>1796</v>
      </c>
      <c r="E27" s="70">
        <f t="shared" si="2"/>
        <v>2694</v>
      </c>
      <c r="F27" s="75">
        <f t="shared" si="3"/>
        <v>3592</v>
      </c>
      <c r="G27" s="68">
        <f t="shared" si="4"/>
        <v>2890</v>
      </c>
      <c r="H27" s="69">
        <f t="shared" si="5"/>
        <v>482</v>
      </c>
    </row>
    <row r="28" spans="1:8" x14ac:dyDescent="0.25">
      <c r="A28" s="63">
        <f t="shared" si="6"/>
        <v>24</v>
      </c>
      <c r="B28" s="64">
        <v>66800</v>
      </c>
      <c r="C28" s="70">
        <f t="shared" si="0"/>
        <v>940</v>
      </c>
      <c r="D28" s="66">
        <f t="shared" si="1"/>
        <v>1880</v>
      </c>
      <c r="E28" s="70">
        <f t="shared" si="2"/>
        <v>2820</v>
      </c>
      <c r="F28" s="75">
        <f t="shared" si="3"/>
        <v>3760</v>
      </c>
      <c r="G28" s="68">
        <f t="shared" si="4"/>
        <v>3026</v>
      </c>
      <c r="H28" s="69">
        <f t="shared" si="5"/>
        <v>504</v>
      </c>
    </row>
    <row r="29" spans="1:8" x14ac:dyDescent="0.25">
      <c r="A29" s="63">
        <f t="shared" si="6"/>
        <v>25</v>
      </c>
      <c r="B29" s="64">
        <v>69800</v>
      </c>
      <c r="C29" s="70">
        <f t="shared" si="0"/>
        <v>982</v>
      </c>
      <c r="D29" s="66">
        <f t="shared" si="1"/>
        <v>1964</v>
      </c>
      <c r="E29" s="70">
        <f t="shared" si="2"/>
        <v>2946</v>
      </c>
      <c r="F29" s="75">
        <f t="shared" si="3"/>
        <v>3928</v>
      </c>
      <c r="G29" s="68">
        <f t="shared" si="4"/>
        <v>3162</v>
      </c>
      <c r="H29" s="69">
        <f t="shared" si="5"/>
        <v>527</v>
      </c>
    </row>
    <row r="30" spans="1:8" x14ac:dyDescent="0.25">
      <c r="A30" s="56">
        <f t="shared" si="6"/>
        <v>26</v>
      </c>
      <c r="B30" s="57">
        <v>72800</v>
      </c>
      <c r="C30" s="58">
        <f t="shared" si="0"/>
        <v>1024</v>
      </c>
      <c r="D30" s="59">
        <f t="shared" si="1"/>
        <v>2048</v>
      </c>
      <c r="E30" s="58">
        <f t="shared" si="2"/>
        <v>3072</v>
      </c>
      <c r="F30" s="60">
        <f t="shared" si="3"/>
        <v>4096</v>
      </c>
      <c r="G30" s="68">
        <f t="shared" si="4"/>
        <v>3298</v>
      </c>
      <c r="H30" s="69">
        <f t="shared" si="5"/>
        <v>550</v>
      </c>
    </row>
    <row r="31" spans="1:8" x14ac:dyDescent="0.25">
      <c r="A31" s="63">
        <f t="shared" si="6"/>
        <v>27</v>
      </c>
      <c r="B31" s="76">
        <v>76500</v>
      </c>
      <c r="C31" s="70">
        <f t="shared" si="0"/>
        <v>1076</v>
      </c>
      <c r="D31" s="66">
        <f t="shared" si="1"/>
        <v>2152</v>
      </c>
      <c r="E31" s="66">
        <f t="shared" si="2"/>
        <v>3228</v>
      </c>
      <c r="F31" s="67">
        <f t="shared" si="3"/>
        <v>4304</v>
      </c>
      <c r="G31" s="72">
        <f t="shared" si="4"/>
        <v>3466</v>
      </c>
      <c r="H31" s="73">
        <f t="shared" si="5"/>
        <v>578</v>
      </c>
    </row>
    <row r="32" spans="1:8" x14ac:dyDescent="0.25">
      <c r="A32" s="63">
        <f t="shared" si="6"/>
        <v>28</v>
      </c>
      <c r="B32" s="76">
        <v>80200</v>
      </c>
      <c r="C32" s="70">
        <f t="shared" si="0"/>
        <v>1128</v>
      </c>
      <c r="D32" s="66">
        <f t="shared" si="1"/>
        <v>2256</v>
      </c>
      <c r="E32" s="66">
        <f t="shared" si="2"/>
        <v>3384</v>
      </c>
      <c r="F32" s="67">
        <f t="shared" si="3"/>
        <v>4512</v>
      </c>
      <c r="G32" s="68">
        <f t="shared" si="4"/>
        <v>3633</v>
      </c>
      <c r="H32" s="69">
        <f t="shared" si="5"/>
        <v>606</v>
      </c>
    </row>
    <row r="33" spans="1:8" x14ac:dyDescent="0.25">
      <c r="A33" s="63">
        <f t="shared" si="6"/>
        <v>29</v>
      </c>
      <c r="B33" s="64">
        <v>83900</v>
      </c>
      <c r="C33" s="70">
        <f t="shared" si="0"/>
        <v>1180</v>
      </c>
      <c r="D33" s="66">
        <f t="shared" si="1"/>
        <v>2360</v>
      </c>
      <c r="E33" s="66">
        <f t="shared" si="2"/>
        <v>3540</v>
      </c>
      <c r="F33" s="67">
        <f t="shared" si="3"/>
        <v>4720</v>
      </c>
      <c r="G33" s="68">
        <f t="shared" si="4"/>
        <v>3801</v>
      </c>
      <c r="H33" s="69">
        <f t="shared" si="5"/>
        <v>634</v>
      </c>
    </row>
    <row r="34" spans="1:8" x14ac:dyDescent="0.25">
      <c r="A34" s="56">
        <f t="shared" si="6"/>
        <v>30</v>
      </c>
      <c r="B34" s="57">
        <v>87600</v>
      </c>
      <c r="C34" s="58">
        <f t="shared" si="0"/>
        <v>1233</v>
      </c>
      <c r="D34" s="59">
        <f t="shared" si="1"/>
        <v>2466</v>
      </c>
      <c r="E34" s="59">
        <f t="shared" si="2"/>
        <v>3699</v>
      </c>
      <c r="F34" s="71">
        <f t="shared" si="3"/>
        <v>4932</v>
      </c>
      <c r="G34" s="68">
        <f t="shared" si="4"/>
        <v>3969</v>
      </c>
      <c r="H34" s="69">
        <f t="shared" si="5"/>
        <v>661</v>
      </c>
    </row>
    <row r="35" spans="1:8" x14ac:dyDescent="0.25">
      <c r="A35" s="63">
        <f t="shared" si="6"/>
        <v>31</v>
      </c>
      <c r="B35" s="64">
        <v>92100</v>
      </c>
      <c r="C35" s="70">
        <f t="shared" si="0"/>
        <v>1296</v>
      </c>
      <c r="D35" s="66">
        <f t="shared" si="1"/>
        <v>2592</v>
      </c>
      <c r="E35" s="70">
        <f t="shared" si="2"/>
        <v>3888</v>
      </c>
      <c r="F35" s="75">
        <f t="shared" si="3"/>
        <v>5184</v>
      </c>
      <c r="G35" s="72">
        <f t="shared" si="4"/>
        <v>4173</v>
      </c>
      <c r="H35" s="73">
        <f t="shared" si="5"/>
        <v>695</v>
      </c>
    </row>
    <row r="36" spans="1:8" x14ac:dyDescent="0.25">
      <c r="A36" s="63">
        <f t="shared" si="6"/>
        <v>32</v>
      </c>
      <c r="B36" s="64">
        <v>96600</v>
      </c>
      <c r="C36" s="70">
        <f t="shared" si="0"/>
        <v>1359</v>
      </c>
      <c r="D36" s="66">
        <f t="shared" si="1"/>
        <v>2718</v>
      </c>
      <c r="E36" s="70">
        <f t="shared" si="2"/>
        <v>4077</v>
      </c>
      <c r="F36" s="75">
        <f t="shared" si="3"/>
        <v>5436</v>
      </c>
      <c r="G36" s="68">
        <f t="shared" si="4"/>
        <v>4377</v>
      </c>
      <c r="H36" s="69">
        <f t="shared" si="5"/>
        <v>729</v>
      </c>
    </row>
    <row r="37" spans="1:8" x14ac:dyDescent="0.25">
      <c r="A37" s="63">
        <f t="shared" si="6"/>
        <v>33</v>
      </c>
      <c r="B37" s="64">
        <v>101100</v>
      </c>
      <c r="C37" s="70">
        <f t="shared" si="0"/>
        <v>1422</v>
      </c>
      <c r="D37" s="66">
        <f t="shared" si="1"/>
        <v>2844</v>
      </c>
      <c r="E37" s="70">
        <f t="shared" si="2"/>
        <v>4266</v>
      </c>
      <c r="F37" s="75">
        <f t="shared" si="3"/>
        <v>5688</v>
      </c>
      <c r="G37" s="68">
        <f t="shared" si="4"/>
        <v>4580</v>
      </c>
      <c r="H37" s="69">
        <f t="shared" si="5"/>
        <v>763</v>
      </c>
    </row>
    <row r="38" spans="1:8" x14ac:dyDescent="0.25">
      <c r="A38" s="63">
        <f t="shared" si="6"/>
        <v>34</v>
      </c>
      <c r="B38" s="64">
        <v>105600</v>
      </c>
      <c r="C38" s="70">
        <f t="shared" si="0"/>
        <v>1486</v>
      </c>
      <c r="D38" s="66">
        <f t="shared" si="1"/>
        <v>2972</v>
      </c>
      <c r="E38" s="70">
        <f t="shared" si="2"/>
        <v>4458</v>
      </c>
      <c r="F38" s="75">
        <f t="shared" si="3"/>
        <v>5944</v>
      </c>
      <c r="G38" s="68">
        <f t="shared" si="4"/>
        <v>4784</v>
      </c>
      <c r="H38" s="69">
        <f t="shared" si="5"/>
        <v>797</v>
      </c>
    </row>
    <row r="39" spans="1:8" x14ac:dyDescent="0.25">
      <c r="A39" s="56">
        <f t="shared" si="6"/>
        <v>35</v>
      </c>
      <c r="B39" s="57">
        <v>110100</v>
      </c>
      <c r="C39" s="58">
        <f t="shared" si="0"/>
        <v>1549</v>
      </c>
      <c r="D39" s="59">
        <f t="shared" si="1"/>
        <v>3098</v>
      </c>
      <c r="E39" s="58">
        <f t="shared" si="2"/>
        <v>4647</v>
      </c>
      <c r="F39" s="60">
        <f t="shared" si="3"/>
        <v>6196</v>
      </c>
      <c r="G39" s="68">
        <f t="shared" si="4"/>
        <v>4988</v>
      </c>
      <c r="H39" s="69">
        <f t="shared" si="5"/>
        <v>831</v>
      </c>
    </row>
    <row r="40" spans="1:8" x14ac:dyDescent="0.25">
      <c r="A40" s="63">
        <f t="shared" si="6"/>
        <v>36</v>
      </c>
      <c r="B40" s="76">
        <v>115500</v>
      </c>
      <c r="C40" s="70">
        <f t="shared" si="0"/>
        <v>1625</v>
      </c>
      <c r="D40" s="66">
        <f t="shared" si="1"/>
        <v>3250</v>
      </c>
      <c r="E40" s="66">
        <f t="shared" si="2"/>
        <v>4875</v>
      </c>
      <c r="F40" s="67">
        <f t="shared" si="3"/>
        <v>6500</v>
      </c>
      <c r="G40" s="72">
        <f t="shared" si="4"/>
        <v>5233</v>
      </c>
      <c r="H40" s="73">
        <f t="shared" si="5"/>
        <v>872</v>
      </c>
    </row>
    <row r="41" spans="1:8" x14ac:dyDescent="0.25">
      <c r="A41" s="63">
        <f t="shared" si="6"/>
        <v>37</v>
      </c>
      <c r="B41" s="76">
        <v>120900</v>
      </c>
      <c r="C41" s="70">
        <f t="shared" si="0"/>
        <v>1701</v>
      </c>
      <c r="D41" s="66">
        <f t="shared" si="1"/>
        <v>3402</v>
      </c>
      <c r="E41" s="66">
        <f t="shared" si="2"/>
        <v>5103</v>
      </c>
      <c r="F41" s="67">
        <f t="shared" si="3"/>
        <v>6804</v>
      </c>
      <c r="G41" s="68">
        <f t="shared" si="4"/>
        <v>5477</v>
      </c>
      <c r="H41" s="69">
        <f t="shared" si="5"/>
        <v>913</v>
      </c>
    </row>
    <row r="42" spans="1:8" x14ac:dyDescent="0.25">
      <c r="A42" s="63">
        <f t="shared" si="6"/>
        <v>38</v>
      </c>
      <c r="B42" s="64">
        <v>126300</v>
      </c>
      <c r="C42" s="70">
        <f t="shared" si="0"/>
        <v>1777</v>
      </c>
      <c r="D42" s="66">
        <f t="shared" si="1"/>
        <v>3554</v>
      </c>
      <c r="E42" s="66">
        <f t="shared" si="2"/>
        <v>5331</v>
      </c>
      <c r="F42" s="67">
        <f t="shared" si="3"/>
        <v>7108</v>
      </c>
      <c r="G42" s="68">
        <f t="shared" si="4"/>
        <v>5722</v>
      </c>
      <c r="H42" s="69">
        <f t="shared" si="5"/>
        <v>954</v>
      </c>
    </row>
    <row r="43" spans="1:8" x14ac:dyDescent="0.25">
      <c r="A43" s="63">
        <f t="shared" si="6"/>
        <v>39</v>
      </c>
      <c r="B43" s="64">
        <v>131700</v>
      </c>
      <c r="C43" s="70">
        <f t="shared" si="0"/>
        <v>1853</v>
      </c>
      <c r="D43" s="66">
        <f t="shared" si="1"/>
        <v>3706</v>
      </c>
      <c r="E43" s="66">
        <f t="shared" si="2"/>
        <v>5559</v>
      </c>
      <c r="F43" s="67">
        <f t="shared" si="3"/>
        <v>7412</v>
      </c>
      <c r="G43" s="68">
        <f t="shared" si="4"/>
        <v>5967</v>
      </c>
      <c r="H43" s="69">
        <f t="shared" si="5"/>
        <v>994</v>
      </c>
    </row>
    <row r="44" spans="1:8" x14ac:dyDescent="0.25">
      <c r="A44" s="63">
        <f t="shared" si="6"/>
        <v>40</v>
      </c>
      <c r="B44" s="76">
        <v>137100</v>
      </c>
      <c r="C44" s="70">
        <f t="shared" si="0"/>
        <v>1929</v>
      </c>
      <c r="D44" s="66">
        <f t="shared" si="1"/>
        <v>3858</v>
      </c>
      <c r="E44" s="66">
        <f t="shared" si="2"/>
        <v>5787</v>
      </c>
      <c r="F44" s="67">
        <f t="shared" si="3"/>
        <v>7716</v>
      </c>
      <c r="G44" s="68">
        <f t="shared" si="4"/>
        <v>6211</v>
      </c>
      <c r="H44" s="69">
        <f t="shared" si="5"/>
        <v>1035</v>
      </c>
    </row>
    <row r="45" spans="1:8" x14ac:dyDescent="0.25">
      <c r="A45" s="63">
        <f t="shared" si="6"/>
        <v>41</v>
      </c>
      <c r="B45" s="76">
        <v>142500</v>
      </c>
      <c r="C45" s="70">
        <f t="shared" si="0"/>
        <v>2005</v>
      </c>
      <c r="D45" s="66">
        <f t="shared" si="1"/>
        <v>4010</v>
      </c>
      <c r="E45" s="66">
        <f t="shared" si="2"/>
        <v>6015</v>
      </c>
      <c r="F45" s="67">
        <f t="shared" si="3"/>
        <v>8020</v>
      </c>
      <c r="G45" s="68">
        <f t="shared" si="4"/>
        <v>6456</v>
      </c>
      <c r="H45" s="69">
        <f t="shared" si="5"/>
        <v>1076</v>
      </c>
    </row>
    <row r="46" spans="1:8" x14ac:dyDescent="0.25">
      <c r="A46" s="63">
        <f t="shared" si="6"/>
        <v>42</v>
      </c>
      <c r="B46" s="64">
        <v>147900</v>
      </c>
      <c r="C46" s="70">
        <f t="shared" si="0"/>
        <v>2081</v>
      </c>
      <c r="D46" s="66">
        <f t="shared" si="1"/>
        <v>4162</v>
      </c>
      <c r="E46" s="66">
        <f t="shared" si="2"/>
        <v>6243</v>
      </c>
      <c r="F46" s="67">
        <f t="shared" si="3"/>
        <v>8324</v>
      </c>
      <c r="G46" s="68">
        <f t="shared" si="4"/>
        <v>6701</v>
      </c>
      <c r="H46" s="69">
        <f t="shared" si="5"/>
        <v>1117</v>
      </c>
    </row>
    <row r="47" spans="1:8" x14ac:dyDescent="0.25">
      <c r="A47" s="56">
        <f t="shared" si="6"/>
        <v>43</v>
      </c>
      <c r="B47" s="57">
        <v>150000</v>
      </c>
      <c r="C47" s="58">
        <f t="shared" si="0"/>
        <v>2111</v>
      </c>
      <c r="D47" s="59">
        <f t="shared" si="1"/>
        <v>4222</v>
      </c>
      <c r="E47" s="59">
        <f t="shared" si="2"/>
        <v>6333</v>
      </c>
      <c r="F47" s="71">
        <f t="shared" si="3"/>
        <v>8444</v>
      </c>
      <c r="G47" s="61">
        <f t="shared" si="4"/>
        <v>6796</v>
      </c>
      <c r="H47" s="62">
        <f t="shared" si="5"/>
        <v>1133</v>
      </c>
    </row>
    <row r="48" spans="1:8" x14ac:dyDescent="0.25">
      <c r="A48" s="63">
        <f t="shared" si="6"/>
        <v>44</v>
      </c>
      <c r="B48" s="76">
        <v>156400</v>
      </c>
      <c r="C48" s="70">
        <f t="shared" si="0"/>
        <v>2201</v>
      </c>
      <c r="D48" s="66">
        <f t="shared" si="1"/>
        <v>4402</v>
      </c>
      <c r="E48" s="66">
        <f t="shared" si="2"/>
        <v>6603</v>
      </c>
      <c r="F48" s="67">
        <f t="shared" si="3"/>
        <v>8804</v>
      </c>
      <c r="G48" s="72">
        <f t="shared" si="4"/>
        <v>7086</v>
      </c>
      <c r="H48" s="73">
        <f t="shared" si="5"/>
        <v>1181</v>
      </c>
    </row>
    <row r="49" spans="1:8" x14ac:dyDescent="0.25">
      <c r="A49" s="63">
        <f t="shared" si="6"/>
        <v>45</v>
      </c>
      <c r="B49" s="76">
        <v>162800</v>
      </c>
      <c r="C49" s="70">
        <f t="shared" si="0"/>
        <v>2291</v>
      </c>
      <c r="D49" s="66">
        <f t="shared" si="1"/>
        <v>4582</v>
      </c>
      <c r="E49" s="66">
        <f t="shared" si="2"/>
        <v>6873</v>
      </c>
      <c r="F49" s="67">
        <f t="shared" si="3"/>
        <v>9164</v>
      </c>
      <c r="G49" s="68">
        <f t="shared" si="4"/>
        <v>7376</v>
      </c>
      <c r="H49" s="69">
        <f t="shared" si="5"/>
        <v>1229</v>
      </c>
    </row>
    <row r="50" spans="1:8" x14ac:dyDescent="0.25">
      <c r="A50" s="63">
        <f t="shared" si="6"/>
        <v>46</v>
      </c>
      <c r="B50" s="64">
        <v>169200</v>
      </c>
      <c r="C50" s="70">
        <f t="shared" si="0"/>
        <v>2381</v>
      </c>
      <c r="D50" s="66">
        <f t="shared" si="1"/>
        <v>4762</v>
      </c>
      <c r="E50" s="66">
        <f t="shared" si="2"/>
        <v>7143</v>
      </c>
      <c r="F50" s="67">
        <f t="shared" si="3"/>
        <v>9524</v>
      </c>
      <c r="G50" s="68">
        <f t="shared" si="4"/>
        <v>7666</v>
      </c>
      <c r="H50" s="69">
        <f t="shared" si="5"/>
        <v>1278</v>
      </c>
    </row>
    <row r="51" spans="1:8" x14ac:dyDescent="0.25">
      <c r="A51" s="63">
        <f t="shared" si="6"/>
        <v>47</v>
      </c>
      <c r="B51" s="64">
        <v>175600</v>
      </c>
      <c r="C51" s="70">
        <f t="shared" si="0"/>
        <v>2471</v>
      </c>
      <c r="D51" s="66">
        <f t="shared" si="1"/>
        <v>4942</v>
      </c>
      <c r="E51" s="66">
        <f t="shared" si="2"/>
        <v>7413</v>
      </c>
      <c r="F51" s="67">
        <f t="shared" si="3"/>
        <v>9884</v>
      </c>
      <c r="G51" s="68">
        <f t="shared" si="4"/>
        <v>7956</v>
      </c>
      <c r="H51" s="69">
        <f t="shared" si="5"/>
        <v>1326</v>
      </c>
    </row>
    <row r="52" spans="1:8" ht="16.5" thickBot="1" x14ac:dyDescent="0.3">
      <c r="A52" s="77">
        <f t="shared" si="6"/>
        <v>48</v>
      </c>
      <c r="B52" s="78">
        <v>182000</v>
      </c>
      <c r="C52" s="79">
        <f t="shared" si="0"/>
        <v>2561</v>
      </c>
      <c r="D52" s="80">
        <f t="shared" si="1"/>
        <v>5122</v>
      </c>
      <c r="E52" s="80">
        <f t="shared" si="2"/>
        <v>7683</v>
      </c>
      <c r="F52" s="81">
        <f t="shared" si="3"/>
        <v>10244</v>
      </c>
      <c r="G52" s="82">
        <f t="shared" si="4"/>
        <v>8246</v>
      </c>
      <c r="H52" s="83">
        <f t="shared" si="5"/>
        <v>1374</v>
      </c>
    </row>
    <row r="53" spans="1:8" ht="16.5" x14ac:dyDescent="0.3">
      <c r="A53" s="84" t="s">
        <v>221</v>
      </c>
      <c r="B53" s="84"/>
      <c r="C53" s="84"/>
      <c r="D53" s="84"/>
      <c r="E53" s="84"/>
      <c r="F53" s="84"/>
      <c r="G53" s="84"/>
      <c r="H53" s="85" t="s">
        <v>222</v>
      </c>
    </row>
    <row r="54" spans="1:8" ht="16.5" x14ac:dyDescent="0.3">
      <c r="A54" s="199" t="s">
        <v>223</v>
      </c>
      <c r="B54" s="199"/>
      <c r="C54" s="199"/>
      <c r="D54" s="199"/>
      <c r="E54" s="199"/>
      <c r="F54" s="199"/>
      <c r="G54" s="199"/>
      <c r="H54" s="51"/>
    </row>
    <row r="55" spans="1:8" ht="16.5" x14ac:dyDescent="0.3">
      <c r="A55" s="199" t="s">
        <v>225</v>
      </c>
      <c r="B55" s="199"/>
      <c r="C55" s="199"/>
      <c r="D55" s="199"/>
      <c r="E55" s="199"/>
      <c r="F55" s="199"/>
      <c r="G55" s="199"/>
      <c r="H55" s="84"/>
    </row>
    <row r="56" spans="1:8" ht="16.5" x14ac:dyDescent="0.3">
      <c r="A56" s="199" t="s">
        <v>224</v>
      </c>
      <c r="B56" s="199"/>
      <c r="C56" s="199"/>
      <c r="D56" s="199"/>
      <c r="E56" s="199"/>
      <c r="F56" s="199"/>
      <c r="G56" s="199"/>
      <c r="H56" s="84"/>
    </row>
  </sheetData>
  <mergeCells count="9">
    <mergeCell ref="H3:H4"/>
    <mergeCell ref="A54:G54"/>
    <mergeCell ref="A56:G56"/>
    <mergeCell ref="C2:F2"/>
    <mergeCell ref="A55:G55"/>
    <mergeCell ref="A3:A4"/>
    <mergeCell ref="B3:B4"/>
    <mergeCell ref="C3:F3"/>
    <mergeCell ref="G3:G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1080101勞保-本國籍員工</vt:lpstr>
      <vt:lpstr>1080101勞保-外國籍員工</vt:lpstr>
      <vt:lpstr>1080101勞退金</vt:lpstr>
      <vt:lpstr>1080101起健保費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2017-12-08T02:45:32Z</cp:lastPrinted>
  <dcterms:created xsi:type="dcterms:W3CDTF">2016-01-14T03:21:49Z</dcterms:created>
  <dcterms:modified xsi:type="dcterms:W3CDTF">2018-12-24T02:10:10Z</dcterms:modified>
</cp:coreProperties>
</file>