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firstSheet="2" activeTab="3"/>
  </bookViews>
  <sheets>
    <sheet name="1090101勞保-本國籍員工" sheetId="1" r:id="rId1"/>
    <sheet name="1090101勞保-外國籍員工" sheetId="5" r:id="rId2"/>
    <sheet name="1090101勞退金" sheetId="3" r:id="rId3"/>
    <sheet name="1090101起健保費" sheetId="4" r:id="rId4"/>
  </sheets>
  <definedNames>
    <definedName name="_xlnm._FilterDatabase" localSheetId="3" hidden="1">'1090101起健保費'!$A$4:$I$53</definedName>
    <definedName name="_xlnm._FilterDatabase" localSheetId="0" hidden="1">'1090101勞保-本國籍員工'!$A$6:$P$47</definedName>
    <definedName name="_xlnm.Print_Area" localSheetId="3">'1090101起健保費'!$A$1:$H$54</definedName>
  </definedNames>
  <calcPr calcId="162913"/>
</workbook>
</file>

<file path=xl/calcChain.xml><?xml version="1.0" encoding="utf-8"?>
<calcChain xmlns="http://schemas.openxmlformats.org/spreadsheetml/2006/main">
  <c r="H52" i="4" l="1"/>
  <c r="G52" i="4"/>
  <c r="C52" i="4"/>
  <c r="D52" i="4" s="1"/>
  <c r="H51" i="4"/>
  <c r="G51" i="4"/>
  <c r="C51" i="4"/>
  <c r="F51" i="4" s="1"/>
  <c r="H50" i="4"/>
  <c r="G50" i="4"/>
  <c r="C50" i="4"/>
  <c r="F50" i="4" s="1"/>
  <c r="H49" i="4"/>
  <c r="G49" i="4"/>
  <c r="F49" i="4"/>
  <c r="C49" i="4"/>
  <c r="E49" i="4" s="1"/>
  <c r="H48" i="4"/>
  <c r="G48" i="4"/>
  <c r="C48" i="4"/>
  <c r="D48" i="4" s="1"/>
  <c r="H47" i="4"/>
  <c r="G47" i="4"/>
  <c r="C47" i="4"/>
  <c r="F47" i="4" s="1"/>
  <c r="H46" i="4"/>
  <c r="G46" i="4"/>
  <c r="C46" i="4"/>
  <c r="F46" i="4" s="1"/>
  <c r="H45" i="4"/>
  <c r="G45" i="4"/>
  <c r="C45" i="4"/>
  <c r="D45" i="4" s="1"/>
  <c r="H44" i="4"/>
  <c r="G44" i="4"/>
  <c r="C44" i="4"/>
  <c r="D44" i="4" s="1"/>
  <c r="H43" i="4"/>
  <c r="G43" i="4"/>
  <c r="C43" i="4"/>
  <c r="F43" i="4" s="1"/>
  <c r="H42" i="4"/>
  <c r="G42" i="4"/>
  <c r="C42" i="4"/>
  <c r="F42" i="4" s="1"/>
  <c r="H41" i="4"/>
  <c r="G41" i="4"/>
  <c r="C41" i="4"/>
  <c r="F41" i="4" s="1"/>
  <c r="H40" i="4"/>
  <c r="G40" i="4"/>
  <c r="C40" i="4"/>
  <c r="D40" i="4" s="1"/>
  <c r="H39" i="4"/>
  <c r="G39" i="4"/>
  <c r="C39" i="4"/>
  <c r="F39" i="4" s="1"/>
  <c r="H38" i="4"/>
  <c r="G38" i="4"/>
  <c r="C38" i="4"/>
  <c r="F38" i="4" s="1"/>
  <c r="H37" i="4"/>
  <c r="G37" i="4"/>
  <c r="C37" i="4"/>
  <c r="F37" i="4" s="1"/>
  <c r="H36" i="4"/>
  <c r="G36" i="4"/>
  <c r="C36" i="4"/>
  <c r="D36" i="4" s="1"/>
  <c r="H35" i="4"/>
  <c r="G35" i="4"/>
  <c r="C35" i="4"/>
  <c r="F35" i="4" s="1"/>
  <c r="H34" i="4"/>
  <c r="G34" i="4"/>
  <c r="C34" i="4"/>
  <c r="F34" i="4" s="1"/>
  <c r="H33" i="4"/>
  <c r="G33" i="4"/>
  <c r="C33" i="4"/>
  <c r="E33" i="4" s="1"/>
  <c r="H32" i="4"/>
  <c r="G32" i="4"/>
  <c r="C32" i="4"/>
  <c r="D32" i="4" s="1"/>
  <c r="H31" i="4"/>
  <c r="G31" i="4"/>
  <c r="C31" i="4"/>
  <c r="F31" i="4" s="1"/>
  <c r="H30" i="4"/>
  <c r="G30" i="4"/>
  <c r="C30" i="4"/>
  <c r="F30" i="4" s="1"/>
  <c r="H29" i="4"/>
  <c r="G29" i="4"/>
  <c r="C29" i="4"/>
  <c r="D29" i="4" s="1"/>
  <c r="H28" i="4"/>
  <c r="G28" i="4"/>
  <c r="C28" i="4"/>
  <c r="D28" i="4" s="1"/>
  <c r="H27" i="4"/>
  <c r="G27" i="4"/>
  <c r="C27" i="4"/>
  <c r="F27" i="4" s="1"/>
  <c r="H26" i="4"/>
  <c r="G26" i="4"/>
  <c r="C26" i="4"/>
  <c r="F26" i="4" s="1"/>
  <c r="H25" i="4"/>
  <c r="G25" i="4"/>
  <c r="C25" i="4"/>
  <c r="E25" i="4" s="1"/>
  <c r="H24" i="4"/>
  <c r="G24" i="4"/>
  <c r="C24" i="4"/>
  <c r="D24" i="4" s="1"/>
  <c r="H23" i="4"/>
  <c r="G23" i="4"/>
  <c r="C23" i="4"/>
  <c r="F23" i="4" s="1"/>
  <c r="H22" i="4"/>
  <c r="G22" i="4"/>
  <c r="C22" i="4"/>
  <c r="F22" i="4" s="1"/>
  <c r="H21" i="4"/>
  <c r="G21" i="4"/>
  <c r="C21" i="4"/>
  <c r="F21" i="4" s="1"/>
  <c r="H20" i="4"/>
  <c r="G20" i="4"/>
  <c r="C20" i="4"/>
  <c r="D20" i="4" s="1"/>
  <c r="H19" i="4"/>
  <c r="G19" i="4"/>
  <c r="C19" i="4"/>
  <c r="E19" i="4" s="1"/>
  <c r="H18" i="4"/>
  <c r="G18" i="4"/>
  <c r="C18" i="4"/>
  <c r="F18" i="4" s="1"/>
  <c r="H17" i="4"/>
  <c r="G17" i="4"/>
  <c r="C17" i="4"/>
  <c r="D17" i="4" s="1"/>
  <c r="H16" i="4"/>
  <c r="G16" i="4"/>
  <c r="C16" i="4"/>
  <c r="D16" i="4" s="1"/>
  <c r="H15" i="4"/>
  <c r="G15" i="4"/>
  <c r="C15" i="4"/>
  <c r="F15" i="4" s="1"/>
  <c r="H14" i="4"/>
  <c r="G14" i="4"/>
  <c r="C14" i="4"/>
  <c r="F14" i="4" s="1"/>
  <c r="H13" i="4"/>
  <c r="G13" i="4"/>
  <c r="C13" i="4"/>
  <c r="E13" i="4" s="1"/>
  <c r="H12" i="4"/>
  <c r="G12" i="4"/>
  <c r="C12" i="4"/>
  <c r="D12" i="4" s="1"/>
  <c r="H11" i="4"/>
  <c r="G11" i="4"/>
  <c r="C11" i="4"/>
  <c r="F11" i="4" s="1"/>
  <c r="H10" i="4"/>
  <c r="G10" i="4"/>
  <c r="C10" i="4"/>
  <c r="F10" i="4" s="1"/>
  <c r="H9" i="4"/>
  <c r="G9" i="4"/>
  <c r="C9" i="4"/>
  <c r="F9" i="4" s="1"/>
  <c r="H8" i="4"/>
  <c r="G8" i="4"/>
  <c r="C8" i="4"/>
  <c r="D8" i="4" s="1"/>
  <c r="H7" i="4"/>
  <c r="G7" i="4"/>
  <c r="C7" i="4"/>
  <c r="F7" i="4" s="1"/>
  <c r="H6" i="4"/>
  <c r="G6" i="4"/>
  <c r="C6" i="4"/>
  <c r="F6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H5" i="4"/>
  <c r="G5" i="4"/>
  <c r="C5" i="4"/>
  <c r="D5" i="4" s="1"/>
  <c r="E17" i="4" l="1"/>
  <c r="E29" i="4"/>
  <c r="D11" i="4"/>
  <c r="E12" i="4"/>
  <c r="D13" i="4"/>
  <c r="D23" i="4"/>
  <c r="E24" i="4"/>
  <c r="D25" i="4"/>
  <c r="E45" i="4"/>
  <c r="F25" i="4"/>
  <c r="D31" i="4"/>
  <c r="E32" i="4"/>
  <c r="D33" i="4"/>
  <c r="D39" i="4"/>
  <c r="E40" i="4"/>
  <c r="D41" i="4"/>
  <c r="F33" i="4"/>
  <c r="E41" i="4"/>
  <c r="E5" i="4"/>
  <c r="F13" i="4"/>
  <c r="D19" i="4"/>
  <c r="D47" i="4"/>
  <c r="E48" i="4"/>
  <c r="D49" i="4"/>
  <c r="F5" i="4"/>
  <c r="D7" i="4"/>
  <c r="E8" i="4"/>
  <c r="D9" i="4"/>
  <c r="F17" i="4"/>
  <c r="F19" i="4"/>
  <c r="E20" i="4"/>
  <c r="D21" i="4"/>
  <c r="F29" i="4"/>
  <c r="D35" i="4"/>
  <c r="E36" i="4"/>
  <c r="D37" i="4"/>
  <c r="F45" i="4"/>
  <c r="D51" i="4"/>
  <c r="E52" i="4"/>
  <c r="E9" i="4"/>
  <c r="E37" i="4"/>
  <c r="E21" i="4"/>
  <c r="D15" i="4"/>
  <c r="E16" i="4"/>
  <c r="D27" i="4"/>
  <c r="E28" i="4"/>
  <c r="D43" i="4"/>
  <c r="E44" i="4"/>
  <c r="D6" i="4"/>
  <c r="E7" i="4"/>
  <c r="F8" i="4"/>
  <c r="D10" i="4"/>
  <c r="E11" i="4"/>
  <c r="F12" i="4"/>
  <c r="D14" i="4"/>
  <c r="E15" i="4"/>
  <c r="F16" i="4"/>
  <c r="D18" i="4"/>
  <c r="F20" i="4"/>
  <c r="D22" i="4"/>
  <c r="E23" i="4"/>
  <c r="F24" i="4"/>
  <c r="D26" i="4"/>
  <c r="E27" i="4"/>
  <c r="F28" i="4"/>
  <c r="D30" i="4"/>
  <c r="E31" i="4"/>
  <c r="F32" i="4"/>
  <c r="D34" i="4"/>
  <c r="E35" i="4"/>
  <c r="F36" i="4"/>
  <c r="D38" i="4"/>
  <c r="E39" i="4"/>
  <c r="F40" i="4"/>
  <c r="D42" i="4"/>
  <c r="E43" i="4"/>
  <c r="F44" i="4"/>
  <c r="D46" i="4"/>
  <c r="E47" i="4"/>
  <c r="F48" i="4"/>
  <c r="D50" i="4"/>
  <c r="E51" i="4"/>
  <c r="F52" i="4"/>
  <c r="E6" i="4"/>
  <c r="E10" i="4"/>
  <c r="E14" i="4"/>
  <c r="E18" i="4"/>
  <c r="E22" i="4"/>
  <c r="E26" i="4"/>
  <c r="E30" i="4"/>
  <c r="E34" i="4"/>
  <c r="E38" i="4"/>
  <c r="E42" i="4"/>
  <c r="E46" i="4"/>
  <c r="E50" i="4"/>
  <c r="F34" i="1" l="1"/>
  <c r="F32" i="1"/>
  <c r="H34" i="5"/>
  <c r="G34" i="5"/>
  <c r="F34" i="5"/>
  <c r="I34" i="5" s="1"/>
  <c r="D34" i="5"/>
  <c r="C34" i="5"/>
  <c r="E34" i="5" s="1"/>
  <c r="H33" i="5"/>
  <c r="G33" i="5"/>
  <c r="F33" i="5"/>
  <c r="I33" i="5" s="1"/>
  <c r="D33" i="5"/>
  <c r="C33" i="5"/>
  <c r="H32" i="5"/>
  <c r="G32" i="5"/>
  <c r="F32" i="5"/>
  <c r="I32" i="5" s="1"/>
  <c r="D32" i="5"/>
  <c r="C32" i="5"/>
  <c r="E32" i="5" s="1"/>
  <c r="H31" i="5"/>
  <c r="G31" i="5"/>
  <c r="F31" i="5"/>
  <c r="I31" i="5" s="1"/>
  <c r="D31" i="5"/>
  <c r="C31" i="5"/>
  <c r="H30" i="5"/>
  <c r="G30" i="5"/>
  <c r="I30" i="5" s="1"/>
  <c r="F30" i="5"/>
  <c r="D30" i="5"/>
  <c r="C30" i="5"/>
  <c r="H29" i="5"/>
  <c r="G29" i="5"/>
  <c r="F29" i="5"/>
  <c r="I29" i="5" s="1"/>
  <c r="D29" i="5"/>
  <c r="C29" i="5"/>
  <c r="E29" i="5" s="1"/>
  <c r="H28" i="5"/>
  <c r="G28" i="5"/>
  <c r="I28" i="5" s="1"/>
  <c r="F28" i="5"/>
  <c r="D28" i="5"/>
  <c r="C28" i="5"/>
  <c r="H27" i="5"/>
  <c r="G27" i="5"/>
  <c r="F27" i="5"/>
  <c r="I27" i="5" s="1"/>
  <c r="D27" i="5"/>
  <c r="C27" i="5"/>
  <c r="H26" i="5"/>
  <c r="G26" i="5"/>
  <c r="I26" i="5" s="1"/>
  <c r="F26" i="5"/>
  <c r="D26" i="5"/>
  <c r="C26" i="5"/>
  <c r="H25" i="5"/>
  <c r="G25" i="5"/>
  <c r="F25" i="5"/>
  <c r="I25" i="5" s="1"/>
  <c r="D25" i="5"/>
  <c r="C25" i="5"/>
  <c r="H24" i="5"/>
  <c r="G24" i="5"/>
  <c r="I24" i="5" s="1"/>
  <c r="F24" i="5"/>
  <c r="D24" i="5"/>
  <c r="C24" i="5"/>
  <c r="H23" i="5"/>
  <c r="G23" i="5"/>
  <c r="F23" i="5"/>
  <c r="I23" i="5" s="1"/>
  <c r="D23" i="5"/>
  <c r="C23" i="5"/>
  <c r="H22" i="5"/>
  <c r="G22" i="5"/>
  <c r="I22" i="5" s="1"/>
  <c r="F22" i="5"/>
  <c r="D22" i="5"/>
  <c r="C22" i="5"/>
  <c r="H21" i="5"/>
  <c r="G21" i="5"/>
  <c r="F21" i="5"/>
  <c r="I21" i="5" s="1"/>
  <c r="D21" i="5"/>
  <c r="C21" i="5"/>
  <c r="E21" i="5" s="1"/>
  <c r="H20" i="5"/>
  <c r="G20" i="5"/>
  <c r="I20" i="5" s="1"/>
  <c r="F20" i="5"/>
  <c r="D20" i="5"/>
  <c r="E20" i="5" s="1"/>
  <c r="C20" i="5"/>
  <c r="H19" i="5"/>
  <c r="G19" i="5"/>
  <c r="F19" i="5"/>
  <c r="I19" i="5" s="1"/>
  <c r="D19" i="5"/>
  <c r="C19" i="5"/>
  <c r="H18" i="5"/>
  <c r="G18" i="5"/>
  <c r="I18" i="5" s="1"/>
  <c r="F18" i="5"/>
  <c r="D18" i="5"/>
  <c r="C18" i="5"/>
  <c r="H17" i="5"/>
  <c r="G17" i="5"/>
  <c r="F17" i="5"/>
  <c r="I17" i="5" s="1"/>
  <c r="D17" i="5"/>
  <c r="C17" i="5"/>
  <c r="H16" i="5"/>
  <c r="G16" i="5"/>
  <c r="I16" i="5" s="1"/>
  <c r="F16" i="5"/>
  <c r="E16" i="5"/>
  <c r="D16" i="5"/>
  <c r="C16" i="5"/>
  <c r="H15" i="5"/>
  <c r="G15" i="5"/>
  <c r="F15" i="5"/>
  <c r="I15" i="5" s="1"/>
  <c r="D15" i="5"/>
  <c r="E15" i="5" s="1"/>
  <c r="C15" i="5"/>
  <c r="H14" i="5"/>
  <c r="G14" i="5"/>
  <c r="F14" i="5"/>
  <c r="I14" i="5" s="1"/>
  <c r="D14" i="5"/>
  <c r="C14" i="5"/>
  <c r="H13" i="5"/>
  <c r="G13" i="5"/>
  <c r="F13" i="5"/>
  <c r="I13" i="5" s="1"/>
  <c r="D13" i="5"/>
  <c r="C13" i="5"/>
  <c r="H12" i="5"/>
  <c r="G12" i="5"/>
  <c r="F12" i="5"/>
  <c r="I12" i="5" s="1"/>
  <c r="D12" i="5"/>
  <c r="C12" i="5"/>
  <c r="E12" i="5" s="1"/>
  <c r="H11" i="5"/>
  <c r="G11" i="5"/>
  <c r="F11" i="5"/>
  <c r="I11" i="5" s="1"/>
  <c r="D11" i="5"/>
  <c r="C11" i="5"/>
  <c r="H10" i="5"/>
  <c r="G10" i="5"/>
  <c r="F10" i="5"/>
  <c r="I10" i="5" s="1"/>
  <c r="D10" i="5"/>
  <c r="C10" i="5"/>
  <c r="E10" i="5" s="1"/>
  <c r="H9" i="5"/>
  <c r="G9" i="5"/>
  <c r="F9" i="5"/>
  <c r="I9" i="5" s="1"/>
  <c r="D9" i="5"/>
  <c r="C9" i="5"/>
  <c r="H8" i="5"/>
  <c r="G8" i="5"/>
  <c r="F8" i="5"/>
  <c r="I8" i="5" s="1"/>
  <c r="D8" i="5"/>
  <c r="C8" i="5"/>
  <c r="H7" i="5"/>
  <c r="G7" i="5"/>
  <c r="F7" i="5"/>
  <c r="I7" i="5" s="1"/>
  <c r="D7" i="5"/>
  <c r="C7" i="5"/>
  <c r="I7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G32" i="1"/>
  <c r="H32" i="1"/>
  <c r="F33" i="1"/>
  <c r="G33" i="1"/>
  <c r="H33" i="1"/>
  <c r="G34" i="1"/>
  <c r="H34" i="1"/>
  <c r="F8" i="1"/>
  <c r="G8" i="1"/>
  <c r="H8" i="1"/>
  <c r="F9" i="1"/>
  <c r="G9" i="1"/>
  <c r="H9" i="1"/>
  <c r="H7" i="1"/>
  <c r="F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D7" i="1"/>
  <c r="C7" i="1"/>
  <c r="I18" i="1"/>
  <c r="J18" i="1" l="1"/>
  <c r="E18" i="1"/>
  <c r="K18" i="1"/>
  <c r="E7" i="5"/>
  <c r="E18" i="5"/>
  <c r="E26" i="5"/>
  <c r="E8" i="5"/>
  <c r="E13" i="5"/>
  <c r="E23" i="5"/>
  <c r="E24" i="5"/>
  <c r="E28" i="5"/>
  <c r="E31" i="5"/>
  <c r="E17" i="5"/>
  <c r="E19" i="5"/>
  <c r="E22" i="5"/>
  <c r="E33" i="5"/>
  <c r="E9" i="5"/>
  <c r="E11" i="5"/>
  <c r="E14" i="5"/>
  <c r="E25" i="5"/>
  <c r="E27" i="5"/>
  <c r="E30" i="5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G7" i="1"/>
  <c r="K7" i="1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6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J9" i="1" l="1"/>
  <c r="J10" i="1"/>
  <c r="J13" i="1"/>
  <c r="J17" i="1"/>
  <c r="J22" i="1"/>
  <c r="J26" i="1"/>
  <c r="J30" i="1"/>
  <c r="J34" i="1"/>
  <c r="J8" i="1"/>
  <c r="J11" i="1"/>
  <c r="J12" i="1"/>
  <c r="J14" i="1"/>
  <c r="J15" i="1"/>
  <c r="J16" i="1"/>
  <c r="J19" i="1"/>
  <c r="J20" i="1"/>
  <c r="J21" i="1"/>
  <c r="J23" i="1"/>
  <c r="J24" i="1"/>
  <c r="J25" i="1"/>
  <c r="J27" i="1"/>
  <c r="J28" i="1"/>
  <c r="J29" i="1"/>
  <c r="J31" i="1"/>
  <c r="J32" i="1"/>
  <c r="J33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K8" i="1" l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J7" i="1"/>
  <c r="E7" i="1" l="1"/>
</calcChain>
</file>

<file path=xl/sharedStrings.xml><?xml version="1.0" encoding="utf-8"?>
<sst xmlns="http://schemas.openxmlformats.org/spreadsheetml/2006/main" count="254" uniqueCount="202">
  <si>
    <t>月投保薪資</t>
  </si>
  <si>
    <t>普通事故
保險費</t>
  </si>
  <si>
    <t>就業
保險費</t>
  </si>
  <si>
    <t>合計</t>
  </si>
  <si>
    <t>職業災害
保險費</t>
  </si>
  <si>
    <t>工資墊償
基金提繳費</t>
  </si>
  <si>
    <t>◎被保險人每月應繳保險費＝勞工保險普通事故保險費＋就業保險費</t>
  </si>
  <si>
    <t>◎投保單位每月應繳保險費＝勞工保險普通事故保險費＋就業保險費+職業災害保險費+工資墊償基金</t>
    <phoneticPr fontId="2" type="noConversion"/>
  </si>
  <si>
    <t>部分工時勞工適用</t>
  </si>
  <si>
    <t xml:space="preserve">勞工退休金月提繳工資分級表 </t>
    <phoneticPr fontId="3" type="noConversion"/>
  </si>
  <si>
    <t>◎被保險人每月應繳勞退金＝月提繳工資×自願提繳率(1%~6%)；雇主每月提繳勞退金＝月提繳工資×6％。</t>
    <phoneticPr fontId="3" type="noConversion"/>
  </si>
  <si>
    <t xml:space="preserve">月提繳工資 </t>
  </si>
  <si>
    <t>每月雇主提繳勞退金</t>
    <phoneticPr fontId="3" type="noConversion"/>
  </si>
  <si>
    <t>單位：新台幣元</t>
  </si>
  <si>
    <t>被保險人及眷屬負擔金額﹝負擔比率30%﹞</t>
  </si>
  <si>
    <t>※已領取公教人員保險養老給付者、雇主、外勞、年滿60歲者，免負擔就業保險費。</t>
  </si>
  <si>
    <t>◎被保險人每月應繳勞退金＝月提繳工資×6％</t>
  </si>
  <si>
    <r>
      <rPr>
        <sz val="12"/>
        <rFont val="微軟正黑體"/>
        <family val="2"/>
        <charset val="136"/>
      </rPr>
      <t>類別</t>
    </r>
  </si>
  <si>
    <t>※職災保險費費率為月投保薪資×0.1％</t>
    <phoneticPr fontId="2" type="noConversion"/>
  </si>
  <si>
    <t xml:space="preserve">  ＝（月投保薪資×10％×70％）＋（月投保薪資×1％×70％）+(月投保薪資×1％)+(（月投保薪資×0.025%)</t>
    <phoneticPr fontId="2" type="noConversion"/>
  </si>
  <si>
    <t xml:space="preserve">註:自108年1月1日配合基本工資調整，第一級為23100元。     </t>
    <phoneticPr fontId="2" type="noConversion"/>
  </si>
  <si>
    <t xml:space="preserve">  ＝（月投保薪資×10％×20％）＋（月投保薪資×1％×20％） </t>
    <phoneticPr fontId="2" type="noConversion"/>
  </si>
  <si>
    <r>
      <t>勞工保險費負擔表</t>
    </r>
    <r>
      <rPr>
        <b/>
        <sz val="14"/>
        <color theme="1"/>
        <rFont val="微軟正黑體"/>
        <family val="2"/>
        <charset val="136"/>
      </rPr>
      <t>(本國籍員工適用表)</t>
    </r>
  </si>
  <si>
    <r>
      <rPr>
        <sz val="12"/>
        <rFont val="微軟正黑體"/>
        <family val="2"/>
        <charset val="136"/>
      </rPr>
      <t>第1級</t>
    </r>
  </si>
  <si>
    <r>
      <rPr>
        <sz val="12"/>
        <rFont val="微軟正黑體"/>
        <family val="2"/>
        <charset val="136"/>
      </rPr>
      <t>第2級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</si>
  <si>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第3級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</si>
  <si>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第4級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</si>
  <si>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第5級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</si>
  <si>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第6級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</si>
  <si>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第7級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</si>
  <si>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第8級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</si>
  <si>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第9級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</si>
  <si>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第10級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</si>
  <si>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第11級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</si>
  <si>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第12級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</si>
  <si>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第13級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</si>
  <si>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第14級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</si>
  <si>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第15級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</si>
  <si>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微軟正黑體"/>
        <family val="2"/>
        <charset val="136"/>
      </rPr>
      <t>第16級</t>
    </r>
    <r>
      <rPr>
        <sz val="12"/>
        <color theme="1"/>
        <rFont val="新細明體"/>
        <family val="2"/>
        <charset val="136"/>
        <scheme val="minor"/>
      </rPr>
      <t/>
    </r>
  </si>
  <si>
    <r>
      <t>雇主負擔金額小計</t>
    </r>
    <r>
      <rPr>
        <b/>
        <u/>
        <sz val="13"/>
        <color theme="1"/>
        <rFont val="微軟正黑體"/>
        <family val="2"/>
        <charset val="136"/>
      </rPr>
      <t>=對照表的單位負擔+職災+工資墊償</t>
    </r>
    <r>
      <rPr>
        <sz val="13"/>
        <color theme="1"/>
        <rFont val="微軟正黑體"/>
        <family val="2"/>
        <charset val="136"/>
      </rPr>
      <t>。</t>
    </r>
  </si>
  <si>
    <r>
      <t>請自行計算職災金額=投保薪資級距*0.1%；工資墊償基金=投保薪資級距*0.025%</t>
    </r>
    <r>
      <rPr>
        <sz val="13"/>
        <color theme="1"/>
        <rFont val="微軟正黑體"/>
        <family val="2"/>
        <charset val="136"/>
      </rPr>
      <t>，</t>
    </r>
    <phoneticPr fontId="2" type="noConversion"/>
  </si>
  <si>
    <t>※工資墊償費率為月投保薪資0.025%</t>
    <phoneticPr fontId="2" type="noConversion"/>
  </si>
  <si>
    <t>※因應108年基本工資調漲為23,100元，勞工退休金級距異動如下</t>
    <phoneticPr fontId="3" type="noConversion"/>
  </si>
  <si>
    <t>1,500元以下</t>
  </si>
  <si>
    <t>1,500元</t>
  </si>
  <si>
    <t>1,501元至3,000元</t>
  </si>
  <si>
    <t>3,000元</t>
  </si>
  <si>
    <t>3,001元至4,500元</t>
  </si>
  <si>
    <t>4,500元</t>
  </si>
  <si>
    <t>4,501元至6,000元</t>
  </si>
  <si>
    <t>6,000元</t>
  </si>
  <si>
    <t>6,001元至7,500元</t>
  </si>
  <si>
    <t>7,500元</t>
  </si>
  <si>
    <t>7,501元至8,700元</t>
  </si>
  <si>
    <t>8,700元</t>
  </si>
  <si>
    <t>8,701元至9,900元</t>
  </si>
  <si>
    <t>9,900元</t>
  </si>
  <si>
    <t>9,901元至11,100元</t>
  </si>
  <si>
    <t>11,100元</t>
  </si>
  <si>
    <t>11,101元至12,540元</t>
  </si>
  <si>
    <t>12,540元</t>
  </si>
  <si>
    <t>12,541元至13,500元</t>
  </si>
  <si>
    <t>13,500元</t>
  </si>
  <si>
    <t>13,501元至15,840元</t>
  </si>
  <si>
    <t>15,840元</t>
  </si>
  <si>
    <t>15,841元至16,500元</t>
  </si>
  <si>
    <t>16,500元</t>
  </si>
  <si>
    <t>16,501元至17,280元</t>
  </si>
  <si>
    <t>17,280元</t>
  </si>
  <si>
    <t>17,281元至17,880元</t>
  </si>
  <si>
    <t>17,880元</t>
  </si>
  <si>
    <t>17,881元至19,047元</t>
  </si>
  <si>
    <t>19,047元</t>
  </si>
  <si>
    <t>19,048元至20,008元</t>
  </si>
  <si>
    <t>20,008元</t>
  </si>
  <si>
    <t>20,009元至21,009元</t>
  </si>
  <si>
    <t>21,009元</t>
  </si>
  <si>
    <t>21,010元至22,000元</t>
  </si>
  <si>
    <t>22,000元</t>
  </si>
  <si>
    <t>22,001元至23,100元</t>
  </si>
  <si>
    <t>23,100元</t>
  </si>
  <si>
    <t>24,000元</t>
  </si>
  <si>
    <t>24,001元至25,200元</t>
  </si>
  <si>
    <t>25,200元</t>
  </si>
  <si>
    <t>25,201元至26,400元</t>
  </si>
  <si>
    <t>26,400元</t>
  </si>
  <si>
    <t>26,401元至27,600元</t>
  </si>
  <si>
    <t>27,600元</t>
  </si>
  <si>
    <t>27,601元至28,800元</t>
  </si>
  <si>
    <t>28,800元</t>
  </si>
  <si>
    <t>28,801元至30,300元</t>
  </si>
  <si>
    <t>30,300元</t>
  </si>
  <si>
    <t>30,301元至31,800元</t>
  </si>
  <si>
    <t>31,800元</t>
  </si>
  <si>
    <t>31,801元至33,300元</t>
  </si>
  <si>
    <t>33,300元</t>
  </si>
  <si>
    <t>33,301元至34,800元</t>
  </si>
  <si>
    <t>34,800元</t>
  </si>
  <si>
    <t>34,801元至36,300元</t>
  </si>
  <si>
    <t>36,300元</t>
  </si>
  <si>
    <t>36,301元至38,200元</t>
  </si>
  <si>
    <t>38,200元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</si>
  <si>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</si>
  <si>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</si>
  <si>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</si>
  <si>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</si>
  <si>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</si>
  <si>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</si>
  <si>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</si>
  <si>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</si>
  <si>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級距</t>
  </si>
  <si>
    <t>級</t>
  </si>
  <si>
    <t>實際工資</t>
  </si>
  <si>
    <t>月提繳工資</t>
  </si>
  <si>
    <t>第1組</t>
  </si>
  <si>
    <t>第2組</t>
  </si>
  <si>
    <t>第3組</t>
  </si>
  <si>
    <t>第4組</t>
  </si>
  <si>
    <t>第5組</t>
  </si>
  <si>
    <t>第6組</t>
  </si>
  <si>
    <t>150,000元</t>
  </si>
  <si>
    <t>第7組</t>
  </si>
  <si>
    <t>45,801元至48,200元</t>
  </si>
  <si>
    <t>48,200元</t>
  </si>
  <si>
    <t>48,201元至50,600元</t>
  </si>
  <si>
    <t>50,600元</t>
  </si>
  <si>
    <t>50,601元至53,000元</t>
  </si>
  <si>
    <t>53,000元</t>
  </si>
  <si>
    <t>53,001元至55,400元</t>
  </si>
  <si>
    <t>55,400元</t>
  </si>
  <si>
    <t>55,401元至57,800元</t>
  </si>
  <si>
    <t>57,800元</t>
  </si>
  <si>
    <t>第8組</t>
  </si>
  <si>
    <t>57,801元至60,800元</t>
  </si>
  <si>
    <t>60,800元</t>
  </si>
  <si>
    <t>60,801元至63,800元</t>
  </si>
  <si>
    <t>63,800元</t>
  </si>
  <si>
    <t>63,801元至66,800元</t>
  </si>
  <si>
    <t>66,800元</t>
  </si>
  <si>
    <t>66,801元至69,800元</t>
  </si>
  <si>
    <t>69,800元</t>
  </si>
  <si>
    <t>69,801元至72,800元</t>
  </si>
  <si>
    <t>72,800元</t>
  </si>
  <si>
    <t>第9組</t>
  </si>
  <si>
    <t>72,801元至76,500元</t>
  </si>
  <si>
    <t>76,500元</t>
  </si>
  <si>
    <t>76,501元至80,200元</t>
  </si>
  <si>
    <t>80,200元</t>
  </si>
  <si>
    <t>80,201元至83,900元</t>
  </si>
  <si>
    <t>83,900元</t>
  </si>
  <si>
    <t>83,901元至87,600元</t>
  </si>
  <si>
    <t>87,600元</t>
  </si>
  <si>
    <t>第10組</t>
  </si>
  <si>
    <t>87,601元至92,100元</t>
  </si>
  <si>
    <t>92,100元</t>
  </si>
  <si>
    <t>92,101元至96,600元</t>
  </si>
  <si>
    <t>96,600元</t>
  </si>
  <si>
    <t>96,601元至101,100元</t>
  </si>
  <si>
    <t>101,100元</t>
  </si>
  <si>
    <t>101,101元至105,600元</t>
  </si>
  <si>
    <t>105,600元</t>
  </si>
  <si>
    <t>105,601元至110,100元</t>
  </si>
  <si>
    <t>110,100元</t>
  </si>
  <si>
    <t>第11組</t>
  </si>
  <si>
    <t>110,101元至115,500元</t>
  </si>
  <si>
    <t>115,500元</t>
  </si>
  <si>
    <t>115,501元至120,900元</t>
  </si>
  <si>
    <t>120,900元</t>
  </si>
  <si>
    <t>120,901元至126,300元</t>
  </si>
  <si>
    <t>126,300元</t>
  </si>
  <si>
    <t>126,301元至131,700元</t>
  </si>
  <si>
    <t>131,700元</t>
  </si>
  <si>
    <t>131,701元至137,100元</t>
  </si>
  <si>
    <t>137,100元</t>
  </si>
  <si>
    <t>137,101元至142,500元</t>
  </si>
  <si>
    <t>142,500元</t>
  </si>
  <si>
    <t>142,501元至147,900元</t>
  </si>
  <si>
    <t>147,900元</t>
  </si>
  <si>
    <t>147,901元以上</t>
  </si>
  <si>
    <t xml:space="preserve">備註：本表月提繳工資金額以新臺幣元為單位，
月提繳工資金額角以下四捨五入。
</t>
    <phoneticPr fontId="2" type="noConversion"/>
  </si>
  <si>
    <t>109年1月1日起適用</t>
    <phoneticPr fontId="2" type="noConversion"/>
  </si>
  <si>
    <t>雇主負擔70%</t>
    <phoneticPr fontId="2" type="noConversion"/>
  </si>
  <si>
    <t>薪資代扣個人負擔20%</t>
    <phoneticPr fontId="2" type="noConversion"/>
  </si>
  <si>
    <t>※自108年1月1日起勞工保險普通事故保險費調高0.5％(原9.5％調高為10％)</t>
    <phoneticPr fontId="2" type="noConversion"/>
  </si>
  <si>
    <t>108年基本工資為23800</t>
    <phoneticPr fontId="2" type="noConversion"/>
  </si>
  <si>
    <t>全民健康保險保險費負擔金額表(三)</t>
    <phoneticPr fontId="3" type="noConversion"/>
  </si>
  <si>
    <t>﹝公、民營事業、機構及有一定雇主之受雇者適用﹞</t>
    <phoneticPr fontId="3" type="noConversion"/>
  </si>
  <si>
    <t>投保金額等級</t>
    <phoneticPr fontId="3" type="noConversion"/>
  </si>
  <si>
    <t>月投保金額</t>
    <phoneticPr fontId="3" type="noConversion"/>
  </si>
  <si>
    <t>投保單位負擔金額﹝負擔比率60%﹞</t>
    <phoneticPr fontId="3" type="noConversion"/>
  </si>
  <si>
    <t>政府補助金額﹝補助比率10%﹞</t>
    <phoneticPr fontId="3" type="noConversion"/>
  </si>
  <si>
    <t>本人</t>
    <phoneticPr fontId="3" type="noConversion"/>
  </si>
  <si>
    <t>本人+１眷口</t>
    <phoneticPr fontId="3" type="noConversion"/>
  </si>
  <si>
    <t>本人+２眷口</t>
    <phoneticPr fontId="3" type="noConversion"/>
  </si>
  <si>
    <t>本人+３眷口</t>
    <phoneticPr fontId="3" type="noConversion"/>
  </si>
  <si>
    <t>109年1月1日起實施</t>
    <phoneticPr fontId="3" type="noConversion"/>
  </si>
  <si>
    <t xml:space="preserve">                         承保組製表</t>
    <phoneticPr fontId="3" type="noConversion"/>
  </si>
  <si>
    <t>註:1.自109年1月1日起配合基本工資調整，第一級調整為23,800元。
     2.自109年1月1日起調整平均眷口數為0.58人，投保單位負擔金額含本人及平均眷屬人數0.58人,合計1.58人。
     3.自105年1月1日起費率調整為4.69％。</t>
    <phoneticPr fontId="3" type="noConversion"/>
  </si>
  <si>
    <t>23,100元至23,800元</t>
    <phoneticPr fontId="2" type="noConversion"/>
  </si>
  <si>
    <t>23,800元</t>
    <phoneticPr fontId="2" type="noConversion"/>
  </si>
  <si>
    <t>23,801元至24,000元</t>
    <phoneticPr fontId="2" type="noConversion"/>
  </si>
  <si>
    <t>中華民國108年10月30日勞動部勞動福3字第1080136084號令修正發布，自109年1月1日生效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</si>
</sst>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.000%"/>
  </numFmts>
  <fonts count="30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.5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2"/>
      <color indexed="6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.5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5"/>
      <name val="微軟正黑體"/>
      <family val="2"/>
      <charset val="136"/>
    </font>
    <font>
      <sz val="13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b/>
      <u/>
      <sz val="13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rgb="FF0000FF"/>
      <name val="微軟正黑體"/>
      <family val="2"/>
      <charset val="136"/>
    </font>
    <font>
      <b/>
      <sz val="20"/>
      <name val="微軟正黑體"/>
      <family val="2"/>
      <charset val="136"/>
    </font>
    <font>
      <sz val="12"/>
      <color indexed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8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00CC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3" fontId="5" fillId="0" borderId="0" xfId="0" applyNumberFormat="1" applyFont="1">
      <alignment vertical="center"/>
    </xf>
    <xf numFmtId="3" fontId="4" fillId="0" borderId="0" xfId="1" applyNumberFormat="1" applyFont="1">
      <alignment vertical="center"/>
    </xf>
    <xf numFmtId="0" fontId="15" fillId="0" borderId="0" xfId="1" applyFont="1" applyBorder="1" applyAlignment="1" applyProtection="1">
      <alignment vertical="center"/>
      <protection locked="0"/>
    </xf>
    <xf numFmtId="0" fontId="5" fillId="0" borderId="0" xfId="1" applyFont="1">
      <alignment vertical="center"/>
    </xf>
    <xf numFmtId="0" fontId="15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 vertical="center" wrapText="1"/>
    </xf>
    <xf numFmtId="176" fontId="4" fillId="4" borderId="7" xfId="0" applyNumberFormat="1" applyFont="1" applyFill="1" applyBorder="1" applyAlignment="1">
      <alignment horizontal="center" vertical="center" wrapText="1"/>
    </xf>
    <xf numFmtId="176" fontId="4" fillId="4" borderId="26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24" fillId="0" borderId="0" xfId="0" applyFont="1">
      <alignment vertical="center"/>
    </xf>
    <xf numFmtId="3" fontId="4" fillId="6" borderId="17" xfId="0" applyNumberFormat="1" applyFont="1" applyFill="1" applyBorder="1" applyAlignment="1">
      <alignment horizontal="center" vertical="center" wrapText="1"/>
    </xf>
    <xf numFmtId="176" fontId="4" fillId="4" borderId="3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176" fontId="4" fillId="4" borderId="27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right" vertical="center" wrapText="1"/>
    </xf>
    <xf numFmtId="176" fontId="4" fillId="4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176" fontId="4" fillId="4" borderId="3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right" vertical="center" wrapText="1"/>
    </xf>
    <xf numFmtId="176" fontId="4" fillId="4" borderId="34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3" fontId="5" fillId="6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horizontal="center" vertical="center" wrapText="1"/>
    </xf>
    <xf numFmtId="176" fontId="4" fillId="4" borderId="35" xfId="0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</xf>
    <xf numFmtId="3" fontId="9" fillId="3" borderId="9" xfId="1" applyNumberFormat="1" applyFont="1" applyFill="1" applyBorder="1" applyAlignment="1" applyProtection="1">
      <alignment horizontal="center" vertical="center"/>
    </xf>
    <xf numFmtId="176" fontId="9" fillId="2" borderId="26" xfId="1" applyNumberFormat="1" applyFont="1" applyFill="1" applyBorder="1" applyAlignment="1" applyProtection="1">
      <alignment horizontal="center" vertical="center"/>
    </xf>
    <xf numFmtId="176" fontId="9" fillId="0" borderId="26" xfId="1" applyNumberFormat="1" applyFont="1" applyFill="1" applyBorder="1" applyAlignment="1" applyProtection="1">
      <alignment horizontal="center" vertical="center"/>
    </xf>
    <xf numFmtId="176" fontId="9" fillId="3" borderId="26" xfId="1" applyNumberFormat="1" applyFont="1" applyFill="1" applyBorder="1" applyAlignment="1" applyProtection="1">
      <alignment horizontal="center" vertical="center"/>
    </xf>
    <xf numFmtId="3" fontId="9" fillId="0" borderId="36" xfId="1" applyNumberFormat="1" applyFont="1" applyFill="1" applyBorder="1" applyAlignment="1" applyProtection="1">
      <alignment horizontal="center" vertical="center"/>
    </xf>
    <xf numFmtId="3" fontId="9" fillId="3" borderId="36" xfId="1" applyNumberFormat="1" applyFont="1" applyFill="1" applyBorder="1" applyAlignment="1" applyProtection="1">
      <alignment horizontal="center" vertical="center"/>
    </xf>
    <xf numFmtId="3" fontId="9" fillId="0" borderId="24" xfId="1" applyNumberFormat="1" applyFont="1" applyFill="1" applyBorder="1" applyAlignment="1" applyProtection="1">
      <alignment horizontal="center" vertical="center"/>
    </xf>
    <xf numFmtId="3" fontId="16" fillId="2" borderId="11" xfId="1" applyNumberFormat="1" applyFont="1" applyFill="1" applyBorder="1" applyAlignment="1" applyProtection="1">
      <alignment horizontal="center" vertical="center"/>
    </xf>
    <xf numFmtId="3" fontId="9" fillId="3" borderId="24" xfId="1" applyNumberFormat="1" applyFont="1" applyFill="1" applyBorder="1" applyAlignment="1" applyProtection="1">
      <alignment horizontal="center" vertical="center"/>
    </xf>
    <xf numFmtId="3" fontId="16" fillId="3" borderId="11" xfId="1" applyNumberFormat="1" applyFont="1" applyFill="1" applyBorder="1" applyAlignment="1" applyProtection="1">
      <alignment horizontal="center" vertical="center"/>
    </xf>
    <xf numFmtId="3" fontId="9" fillId="3" borderId="38" xfId="1" applyNumberFormat="1" applyFont="1" applyFill="1" applyBorder="1" applyAlignment="1" applyProtection="1">
      <alignment horizontal="center" vertical="center"/>
    </xf>
    <xf numFmtId="3" fontId="9" fillId="3" borderId="17" xfId="1" applyNumberFormat="1" applyFont="1" applyFill="1" applyBorder="1" applyAlignment="1" applyProtection="1">
      <alignment horizontal="center" vertical="center"/>
    </xf>
    <xf numFmtId="3" fontId="16" fillId="3" borderId="19" xfId="1" applyNumberFormat="1" applyFont="1" applyFill="1" applyBorder="1" applyAlignment="1" applyProtection="1">
      <alignment horizontal="center" vertical="center"/>
    </xf>
    <xf numFmtId="176" fontId="17" fillId="3" borderId="24" xfId="1" applyNumberFormat="1" applyFont="1" applyFill="1" applyBorder="1" applyAlignment="1" applyProtection="1">
      <alignment horizontal="center" vertical="center"/>
    </xf>
    <xf numFmtId="9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9" fontId="7" fillId="4" borderId="17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10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177" fontId="7" fillId="4" borderId="17" xfId="1" applyNumberFormat="1" applyFont="1" applyFill="1" applyBorder="1" applyAlignment="1" applyProtection="1">
      <alignment horizontal="center" vertical="center" wrapText="1"/>
      <protection locked="0"/>
    </xf>
    <xf numFmtId="176" fontId="17" fillId="3" borderId="38" xfId="1" applyNumberFormat="1" applyFont="1" applyFill="1" applyBorder="1" applyAlignment="1" applyProtection="1">
      <alignment horizontal="center" vertical="center"/>
    </xf>
    <xf numFmtId="176" fontId="9" fillId="3" borderId="32" xfId="1" applyNumberFormat="1" applyFont="1" applyFill="1" applyBorder="1" applyAlignment="1" applyProtection="1">
      <alignment horizontal="center" vertical="center"/>
    </xf>
    <xf numFmtId="176" fontId="9" fillId="2" borderId="31" xfId="1" applyNumberFormat="1" applyFont="1" applyFill="1" applyBorder="1" applyAlignment="1" applyProtection="1">
      <alignment horizontal="center" vertical="center"/>
    </xf>
    <xf numFmtId="3" fontId="9" fillId="0" borderId="37" xfId="1" applyNumberFormat="1" applyFont="1" applyFill="1" applyBorder="1" applyAlignment="1" applyProtection="1">
      <alignment horizontal="center" vertical="center"/>
    </xf>
    <xf numFmtId="3" fontId="9" fillId="0" borderId="6" xfId="1" applyNumberFormat="1" applyFont="1" applyFill="1" applyBorder="1" applyAlignment="1" applyProtection="1">
      <alignment horizontal="center" vertical="center"/>
    </xf>
    <xf numFmtId="3" fontId="16" fillId="2" borderId="7" xfId="1" applyNumberFormat="1" applyFont="1" applyFill="1" applyBorder="1" applyAlignment="1" applyProtection="1">
      <alignment horizontal="center" vertical="center"/>
    </xf>
    <xf numFmtId="3" fontId="9" fillId="0" borderId="39" xfId="1" applyNumberFormat="1" applyFont="1" applyFill="1" applyBorder="1" applyAlignment="1" applyProtection="1">
      <alignment horizontal="center" vertical="center"/>
    </xf>
    <xf numFmtId="3" fontId="9" fillId="3" borderId="42" xfId="1" applyNumberFormat="1" applyFont="1" applyFill="1" applyBorder="1" applyAlignment="1" applyProtection="1">
      <alignment horizontal="center" vertical="center"/>
    </xf>
    <xf numFmtId="3" fontId="16" fillId="2" borderId="31" xfId="1" applyNumberFormat="1" applyFont="1" applyFill="1" applyBorder="1" applyAlignment="1" applyProtection="1">
      <alignment horizontal="center" vertical="center"/>
    </xf>
    <xf numFmtId="3" fontId="16" fillId="2" borderId="26" xfId="1" applyNumberFormat="1" applyFont="1" applyFill="1" applyBorder="1" applyAlignment="1" applyProtection="1">
      <alignment horizontal="center" vertical="center"/>
    </xf>
    <xf numFmtId="3" fontId="16" fillId="3" borderId="26" xfId="1" applyNumberFormat="1" applyFont="1" applyFill="1" applyBorder="1" applyAlignment="1" applyProtection="1">
      <alignment horizontal="center" vertical="center"/>
    </xf>
    <xf numFmtId="3" fontId="16" fillId="3" borderId="32" xfId="1" applyNumberFormat="1" applyFont="1" applyFill="1" applyBorder="1" applyAlignment="1" applyProtection="1">
      <alignment horizontal="center" vertical="center"/>
    </xf>
    <xf numFmtId="9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10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177" fontId="7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/>
    <xf numFmtId="0" fontId="26" fillId="7" borderId="0" xfId="0" applyFont="1" applyFill="1" applyBorder="1" applyAlignment="1">
      <alignment horizontal="centerContinuous"/>
    </xf>
    <xf numFmtId="0" fontId="4" fillId="7" borderId="0" xfId="0" applyFont="1" applyFill="1" applyBorder="1" applyAlignment="1">
      <alignment horizontal="centerContinuous"/>
    </xf>
    <xf numFmtId="0" fontId="27" fillId="7" borderId="0" xfId="0" applyFont="1" applyFill="1" applyBorder="1" applyAlignment="1">
      <alignment horizontal="right"/>
    </xf>
    <xf numFmtId="0" fontId="27" fillId="7" borderId="9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/>
    </xf>
    <xf numFmtId="41" fontId="5" fillId="7" borderId="27" xfId="3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8" fillId="7" borderId="23" xfId="0" applyFont="1" applyFill="1" applyBorder="1" applyAlignment="1">
      <alignment horizontal="center"/>
    </xf>
    <xf numFmtId="0" fontId="25" fillId="7" borderId="0" xfId="0" applyFont="1" applyFill="1" applyAlignment="1"/>
    <xf numFmtId="0" fontId="4" fillId="7" borderId="12" xfId="0" applyFont="1" applyFill="1" applyBorder="1" applyAlignment="1">
      <alignment horizontal="center"/>
    </xf>
    <xf numFmtId="41" fontId="4" fillId="7" borderId="0" xfId="3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0" fontId="28" fillId="7" borderId="4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41" fontId="4" fillId="7" borderId="27" xfId="3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41" fontId="4" fillId="7" borderId="47" xfId="3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41" fontId="4" fillId="7" borderId="48" xfId="3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28" fillId="7" borderId="35" xfId="0" applyFont="1" applyFill="1" applyBorder="1" applyAlignment="1">
      <alignment horizontal="center"/>
    </xf>
    <xf numFmtId="0" fontId="29" fillId="7" borderId="0" xfId="0" applyFont="1" applyFill="1" applyAlignment="1"/>
    <xf numFmtId="0" fontId="4" fillId="0" borderId="0" xfId="0" applyFont="1" applyAlignment="1">
      <alignment horizontal="right"/>
    </xf>
    <xf numFmtId="0" fontId="6" fillId="7" borderId="0" xfId="0" applyFont="1" applyFill="1" applyAlignment="1"/>
    <xf numFmtId="0" fontId="22" fillId="7" borderId="0" xfId="0" applyFont="1" applyFill="1" applyAlignment="1">
      <alignment vertical="top" wrapText="1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7" fillId="4" borderId="37" xfId="1" applyFont="1" applyFill="1" applyBorder="1" applyAlignment="1" applyProtection="1">
      <alignment horizontal="center" vertical="center" wrapText="1"/>
      <protection locked="0"/>
    </xf>
    <xf numFmtId="0" fontId="7" fillId="4" borderId="6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24" xfId="1" applyFont="1" applyFill="1" applyBorder="1" applyAlignment="1" applyProtection="1">
      <alignment horizontal="center" vertical="center" wrapText="1"/>
      <protection locked="0"/>
    </xf>
    <xf numFmtId="0" fontId="7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36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7" fillId="4" borderId="39" xfId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 wrapText="1"/>
    </xf>
    <xf numFmtId="0" fontId="15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Border="1" applyAlignment="1" applyProtection="1">
      <alignment horizontal="left" vertical="center" wrapText="1"/>
      <protection locked="0"/>
    </xf>
    <xf numFmtId="0" fontId="4" fillId="4" borderId="37" xfId="1" applyFont="1" applyFill="1" applyBorder="1" applyAlignment="1" applyProtection="1">
      <alignment horizontal="center" vertical="center" wrapText="1"/>
      <protection locked="0"/>
    </xf>
    <xf numFmtId="0" fontId="4" fillId="4" borderId="24" xfId="1" applyFont="1" applyFill="1" applyBorder="1" applyAlignment="1" applyProtection="1">
      <alignment horizontal="center" vertical="center" wrapText="1"/>
      <protection locked="0"/>
    </xf>
    <xf numFmtId="0" fontId="6" fillId="4" borderId="31" xfId="1" applyFont="1" applyFill="1" applyBorder="1" applyAlignment="1" applyProtection="1">
      <alignment horizontal="center" vertical="center" wrapText="1"/>
      <protection locked="0"/>
    </xf>
    <xf numFmtId="0" fontId="6" fillId="4" borderId="26" xfId="1" applyFont="1" applyFill="1" applyBorder="1" applyAlignment="1" applyProtection="1">
      <alignment horizontal="center" vertical="center" wrapText="1"/>
      <protection locked="0"/>
    </xf>
    <xf numFmtId="0" fontId="6" fillId="4" borderId="32" xfId="1" applyFont="1" applyFill="1" applyBorder="1" applyAlignment="1" applyProtection="1">
      <alignment horizontal="center" vertical="center" wrapText="1"/>
      <protection locked="0"/>
    </xf>
    <xf numFmtId="0" fontId="6" fillId="4" borderId="37" xfId="1" applyFont="1" applyFill="1" applyBorder="1" applyAlignment="1" applyProtection="1">
      <alignment horizontal="center" vertical="center" wrapText="1"/>
      <protection locked="0"/>
    </xf>
    <xf numFmtId="0" fontId="6" fillId="4" borderId="38" xfId="1" applyFont="1" applyFill="1" applyBorder="1" applyAlignment="1" applyProtection="1">
      <alignment horizontal="center" vertical="center" wrapText="1"/>
      <protection locked="0"/>
    </xf>
    <xf numFmtId="0" fontId="14" fillId="4" borderId="34" xfId="1" applyFont="1" applyFill="1" applyBorder="1" applyAlignment="1" applyProtection="1">
      <alignment horizontal="center" vertical="center"/>
      <protection locked="0"/>
    </xf>
    <xf numFmtId="0" fontId="14" fillId="4" borderId="40" xfId="1" applyFont="1" applyFill="1" applyBorder="1" applyAlignment="1" applyProtection="1">
      <alignment horizontal="center" vertical="center"/>
      <protection locked="0"/>
    </xf>
    <xf numFmtId="0" fontId="14" fillId="4" borderId="35" xfId="1" applyFont="1" applyFill="1" applyBorder="1" applyAlignment="1" applyProtection="1">
      <alignment horizontal="center" vertical="center"/>
      <protection locked="0"/>
    </xf>
    <xf numFmtId="0" fontId="8" fillId="4" borderId="34" xfId="1" applyFont="1" applyFill="1" applyBorder="1" applyAlignment="1" applyProtection="1">
      <alignment horizontal="center" vertical="center" wrapText="1"/>
      <protection locked="0"/>
    </xf>
    <xf numFmtId="0" fontId="8" fillId="4" borderId="40" xfId="1" applyFont="1" applyFill="1" applyBorder="1" applyAlignment="1" applyProtection="1">
      <alignment horizontal="center" vertical="center" wrapText="1"/>
      <protection locked="0"/>
    </xf>
    <xf numFmtId="0" fontId="8" fillId="4" borderId="35" xfId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2" fillId="7" borderId="0" xfId="0" applyFont="1" applyFill="1" applyAlignment="1">
      <alignment horizontal="left" vertical="top" wrapText="1"/>
    </xf>
    <xf numFmtId="0" fontId="4" fillId="7" borderId="29" xfId="0" applyFont="1" applyFill="1" applyBorder="1" applyAlignment="1">
      <alignment vertical="center" wrapText="1"/>
    </xf>
    <xf numFmtId="0" fontId="4" fillId="7" borderId="23" xfId="0" applyFont="1" applyFill="1" applyBorder="1" applyAlignment="1">
      <alignment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/>
    </xf>
    <xf numFmtId="0" fontId="5" fillId="0" borderId="15" xfId="0" applyFont="1" applyBorder="1" applyAlignment="1"/>
    <xf numFmtId="0" fontId="27" fillId="7" borderId="3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7" borderId="22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 wrapText="1"/>
    </xf>
    <xf numFmtId="0" fontId="29" fillId="7" borderId="0" xfId="0" applyFont="1" applyFill="1" applyAlignment="1">
      <alignment horizontal="left" vertical="top" wrapText="1"/>
    </xf>
    <xf numFmtId="3" fontId="5" fillId="6" borderId="1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[0]" xfId="3" builtinId="6"/>
    <cellStyle name="千分位[0]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85" zoomScaleNormal="85" workbookViewId="0">
      <pane ySplit="1" topLeftCell="A2" activePane="bottomLeft" state="frozen"/>
      <selection pane="bottomLeft" activeCell="F63" sqref="F63"/>
    </sheetView>
  </sheetViews>
  <sheetFormatPr defaultRowHeight="15.75" x14ac:dyDescent="0.25"/>
  <cols>
    <col min="1" max="1" width="9" style="2"/>
    <col min="2" max="2" width="12.875" style="2" customWidth="1"/>
    <col min="3" max="3" width="12" style="2" customWidth="1"/>
    <col min="4" max="5" width="9" style="2"/>
    <col min="6" max="6" width="10.5" style="2" customWidth="1"/>
    <col min="7" max="7" width="11.375" style="2" customWidth="1"/>
    <col min="8" max="8" width="11.25" style="2" customWidth="1"/>
    <col min="9" max="9" width="12.5" style="2" customWidth="1"/>
    <col min="10" max="10" width="12.625" style="2" customWidth="1"/>
    <col min="11" max="11" width="9" style="2" customWidth="1"/>
    <col min="12" max="16384" width="9" style="2"/>
  </cols>
  <sheetData>
    <row r="1" spans="1:16" ht="27" x14ac:dyDescent="0.25">
      <c r="A1" s="1"/>
      <c r="B1" s="143" t="s">
        <v>22</v>
      </c>
      <c r="C1" s="143"/>
      <c r="D1" s="143"/>
      <c r="E1" s="143"/>
      <c r="F1" s="143"/>
      <c r="G1" s="143"/>
      <c r="H1" s="143"/>
      <c r="I1" s="143"/>
      <c r="J1" s="143"/>
    </row>
    <row r="2" spans="1:16" ht="17.25" thickBot="1" x14ac:dyDescent="0.3">
      <c r="A2" s="1"/>
      <c r="B2" s="147" t="s">
        <v>180</v>
      </c>
      <c r="C2" s="147"/>
      <c r="D2" s="147"/>
      <c r="E2" s="147"/>
      <c r="F2" s="147"/>
      <c r="G2" s="147"/>
      <c r="H2" s="147"/>
      <c r="I2" s="147"/>
      <c r="J2" s="147"/>
    </row>
    <row r="3" spans="1:16" ht="17.25" customHeight="1" x14ac:dyDescent="0.25">
      <c r="A3" s="164" t="s">
        <v>17</v>
      </c>
      <c r="B3" s="161" t="s">
        <v>0</v>
      </c>
      <c r="C3" s="144" t="s">
        <v>182</v>
      </c>
      <c r="D3" s="145"/>
      <c r="E3" s="146"/>
      <c r="F3" s="153" t="s">
        <v>181</v>
      </c>
      <c r="G3" s="145"/>
      <c r="H3" s="145"/>
      <c r="I3" s="145"/>
      <c r="J3" s="146"/>
    </row>
    <row r="4" spans="1:16" ht="17.25" customHeight="1" x14ac:dyDescent="0.25">
      <c r="A4" s="149"/>
      <c r="B4" s="162"/>
      <c r="C4" s="149" t="s">
        <v>1</v>
      </c>
      <c r="D4" s="150" t="s">
        <v>2</v>
      </c>
      <c r="E4" s="166" t="s">
        <v>3</v>
      </c>
      <c r="F4" s="151" t="s">
        <v>1</v>
      </c>
      <c r="G4" s="150" t="s">
        <v>2</v>
      </c>
      <c r="H4" s="148" t="s">
        <v>4</v>
      </c>
      <c r="I4" s="152" t="s">
        <v>5</v>
      </c>
      <c r="J4" s="169" t="s">
        <v>3</v>
      </c>
    </row>
    <row r="5" spans="1:16" ht="48.75" customHeight="1" x14ac:dyDescent="0.25">
      <c r="A5" s="149"/>
      <c r="B5" s="162"/>
      <c r="C5" s="149"/>
      <c r="D5" s="150"/>
      <c r="E5" s="167"/>
      <c r="F5" s="151"/>
      <c r="G5" s="150"/>
      <c r="H5" s="148"/>
      <c r="I5" s="152"/>
      <c r="J5" s="170"/>
    </row>
    <row r="6" spans="1:16" ht="18" thickBot="1" x14ac:dyDescent="0.3">
      <c r="A6" s="165"/>
      <c r="B6" s="163"/>
      <c r="C6" s="79">
        <v>0.1</v>
      </c>
      <c r="D6" s="80">
        <v>0.01</v>
      </c>
      <c r="E6" s="168"/>
      <c r="F6" s="81">
        <v>0.1</v>
      </c>
      <c r="G6" s="80">
        <v>0.01</v>
      </c>
      <c r="H6" s="82">
        <v>1E-3</v>
      </c>
      <c r="I6" s="83">
        <v>2.5000000000000001E-4</v>
      </c>
      <c r="J6" s="171"/>
    </row>
    <row r="7" spans="1:16" ht="18.75" customHeight="1" x14ac:dyDescent="0.25">
      <c r="A7" s="159" t="s">
        <v>8</v>
      </c>
      <c r="B7" s="86">
        <v>11100</v>
      </c>
      <c r="C7" s="87">
        <f>ROUND(B7*$C$6*20%,0)</f>
        <v>222</v>
      </c>
      <c r="D7" s="88">
        <f>ROUND(B7*$D$6*20%,0)</f>
        <v>22</v>
      </c>
      <c r="E7" s="89">
        <f>C7+D7</f>
        <v>244</v>
      </c>
      <c r="F7" s="90">
        <f>ROUND(B7*$F$6*70%,0)</f>
        <v>777</v>
      </c>
      <c r="G7" s="88">
        <f>ROUND(B7*1%*70%,0)</f>
        <v>78</v>
      </c>
      <c r="H7" s="88">
        <f>ROUND(B7*$H$6,0)</f>
        <v>11</v>
      </c>
      <c r="I7" s="88">
        <f>ROUND(B7*0.025%,0)</f>
        <v>3</v>
      </c>
      <c r="J7" s="89">
        <f>F7+G7+H7+I7</f>
        <v>869</v>
      </c>
      <c r="K7" s="5">
        <f>F7+G7</f>
        <v>855</v>
      </c>
      <c r="L7" s="5"/>
    </row>
    <row r="8" spans="1:16" ht="18.75" x14ac:dyDescent="0.25">
      <c r="A8" s="160"/>
      <c r="B8" s="66">
        <v>12540</v>
      </c>
      <c r="C8" s="71">
        <f t="shared" ref="C8:C34" si="0">ROUND(B8*$C$6*20%,0)</f>
        <v>251</v>
      </c>
      <c r="D8" s="64">
        <f t="shared" ref="D8:D34" si="1">ROUND(B8*$D$6*20%,0)</f>
        <v>25</v>
      </c>
      <c r="E8" s="72">
        <f t="shared" ref="E8:E34" si="2">C8+D8</f>
        <v>276</v>
      </c>
      <c r="F8" s="69">
        <f t="shared" ref="F8:F10" si="3">ROUND(B8*$F$6*70%,0)</f>
        <v>878</v>
      </c>
      <c r="G8" s="64">
        <f t="shared" ref="G8:G10" si="4">ROUND(B8*1%*70%,0)</f>
        <v>88</v>
      </c>
      <c r="H8" s="64">
        <f t="shared" ref="H8:H10" si="5">ROUND(B8*$H$6,0)</f>
        <v>13</v>
      </c>
      <c r="I8" s="64">
        <f t="shared" ref="I8:I34" si="6">ROUND(B8*0.025%,0)</f>
        <v>3</v>
      </c>
      <c r="J8" s="72">
        <f t="shared" ref="J8:J34" si="7">F8+G8+H8+I8</f>
        <v>982</v>
      </c>
      <c r="K8" s="5">
        <f t="shared" ref="K8:K34" si="8">F8+G8</f>
        <v>966</v>
      </c>
      <c r="L8" s="3"/>
      <c r="P8" s="4"/>
    </row>
    <row r="9" spans="1:16" ht="18.75" x14ac:dyDescent="0.25">
      <c r="A9" s="160"/>
      <c r="B9" s="66">
        <v>13500</v>
      </c>
      <c r="C9" s="71">
        <f t="shared" si="0"/>
        <v>270</v>
      </c>
      <c r="D9" s="64">
        <f t="shared" si="1"/>
        <v>27</v>
      </c>
      <c r="E9" s="72">
        <f t="shared" si="2"/>
        <v>297</v>
      </c>
      <c r="F9" s="69">
        <f t="shared" si="3"/>
        <v>945</v>
      </c>
      <c r="G9" s="64">
        <f t="shared" si="4"/>
        <v>95</v>
      </c>
      <c r="H9" s="64">
        <f t="shared" si="5"/>
        <v>14</v>
      </c>
      <c r="I9" s="64">
        <f t="shared" si="6"/>
        <v>3</v>
      </c>
      <c r="J9" s="72">
        <f t="shared" si="7"/>
        <v>1057</v>
      </c>
      <c r="K9" s="5">
        <f t="shared" si="8"/>
        <v>1040</v>
      </c>
      <c r="L9" s="3"/>
      <c r="P9" s="4"/>
    </row>
    <row r="10" spans="1:16" ht="18.75" x14ac:dyDescent="0.25">
      <c r="A10" s="160"/>
      <c r="B10" s="66">
        <v>15840</v>
      </c>
      <c r="C10" s="71">
        <f t="shared" si="0"/>
        <v>317</v>
      </c>
      <c r="D10" s="64">
        <f t="shared" si="1"/>
        <v>32</v>
      </c>
      <c r="E10" s="72">
        <f t="shared" si="2"/>
        <v>349</v>
      </c>
      <c r="F10" s="69">
        <f t="shared" si="3"/>
        <v>1109</v>
      </c>
      <c r="G10" s="64">
        <f t="shared" si="4"/>
        <v>111</v>
      </c>
      <c r="H10" s="64">
        <f t="shared" si="5"/>
        <v>16</v>
      </c>
      <c r="I10" s="64">
        <f t="shared" si="6"/>
        <v>4</v>
      </c>
      <c r="J10" s="72">
        <f t="shared" si="7"/>
        <v>1240</v>
      </c>
      <c r="K10" s="5">
        <f t="shared" si="8"/>
        <v>1220</v>
      </c>
      <c r="L10" s="3"/>
      <c r="P10" s="4"/>
    </row>
    <row r="11" spans="1:16" ht="18.75" x14ac:dyDescent="0.25">
      <c r="A11" s="160"/>
      <c r="B11" s="67">
        <v>16500</v>
      </c>
      <c r="C11" s="71">
        <f t="shared" si="0"/>
        <v>330</v>
      </c>
      <c r="D11" s="64">
        <f t="shared" si="1"/>
        <v>33</v>
      </c>
      <c r="E11" s="72">
        <f t="shared" si="2"/>
        <v>363</v>
      </c>
      <c r="F11" s="69">
        <f t="shared" ref="F11:F33" si="9">ROUND(B11*$F$6*70%,0)</f>
        <v>1155</v>
      </c>
      <c r="G11" s="64">
        <f t="shared" ref="G11:G34" si="10">ROUND(B11*1%*70%,0)</f>
        <v>116</v>
      </c>
      <c r="H11" s="64">
        <f t="shared" ref="H11:H34" si="11">ROUND(B11*$H$6,0)</f>
        <v>17</v>
      </c>
      <c r="I11" s="64">
        <f t="shared" si="6"/>
        <v>4</v>
      </c>
      <c r="J11" s="72">
        <f t="shared" si="7"/>
        <v>1292</v>
      </c>
      <c r="K11" s="5">
        <f t="shared" si="8"/>
        <v>1271</v>
      </c>
      <c r="L11" s="3"/>
      <c r="P11" s="4"/>
    </row>
    <row r="12" spans="1:16" ht="18.75" x14ac:dyDescent="0.25">
      <c r="A12" s="160"/>
      <c r="B12" s="67">
        <v>17280</v>
      </c>
      <c r="C12" s="71">
        <f t="shared" si="0"/>
        <v>346</v>
      </c>
      <c r="D12" s="64">
        <f t="shared" si="1"/>
        <v>35</v>
      </c>
      <c r="E12" s="72">
        <f t="shared" si="2"/>
        <v>381</v>
      </c>
      <c r="F12" s="69">
        <f t="shared" si="9"/>
        <v>1210</v>
      </c>
      <c r="G12" s="64">
        <f t="shared" si="10"/>
        <v>121</v>
      </c>
      <c r="H12" s="64">
        <f t="shared" si="11"/>
        <v>17</v>
      </c>
      <c r="I12" s="64">
        <f t="shared" si="6"/>
        <v>4</v>
      </c>
      <c r="J12" s="72">
        <f t="shared" si="7"/>
        <v>1352</v>
      </c>
      <c r="K12" s="5">
        <f t="shared" si="8"/>
        <v>1331</v>
      </c>
      <c r="L12" s="3"/>
      <c r="P12" s="4"/>
    </row>
    <row r="13" spans="1:16" ht="18.75" x14ac:dyDescent="0.25">
      <c r="A13" s="160"/>
      <c r="B13" s="67">
        <v>17880</v>
      </c>
      <c r="C13" s="71">
        <f t="shared" si="0"/>
        <v>358</v>
      </c>
      <c r="D13" s="64">
        <f t="shared" si="1"/>
        <v>36</v>
      </c>
      <c r="E13" s="72">
        <f t="shared" si="2"/>
        <v>394</v>
      </c>
      <c r="F13" s="69">
        <f t="shared" si="9"/>
        <v>1252</v>
      </c>
      <c r="G13" s="64">
        <f t="shared" si="10"/>
        <v>125</v>
      </c>
      <c r="H13" s="64">
        <f t="shared" si="11"/>
        <v>18</v>
      </c>
      <c r="I13" s="64">
        <f t="shared" si="6"/>
        <v>4</v>
      </c>
      <c r="J13" s="72">
        <f t="shared" si="7"/>
        <v>1399</v>
      </c>
      <c r="K13" s="5">
        <f t="shared" si="8"/>
        <v>1377</v>
      </c>
      <c r="L13" s="3"/>
      <c r="P13" s="4"/>
    </row>
    <row r="14" spans="1:16" ht="18.75" x14ac:dyDescent="0.25">
      <c r="A14" s="160"/>
      <c r="B14" s="67">
        <v>19047</v>
      </c>
      <c r="C14" s="71">
        <f t="shared" si="0"/>
        <v>381</v>
      </c>
      <c r="D14" s="64">
        <f t="shared" si="1"/>
        <v>38</v>
      </c>
      <c r="E14" s="72">
        <f t="shared" si="2"/>
        <v>419</v>
      </c>
      <c r="F14" s="69">
        <f t="shared" si="9"/>
        <v>1333</v>
      </c>
      <c r="G14" s="64">
        <f t="shared" si="10"/>
        <v>133</v>
      </c>
      <c r="H14" s="64">
        <f t="shared" si="11"/>
        <v>19</v>
      </c>
      <c r="I14" s="64">
        <f t="shared" si="6"/>
        <v>5</v>
      </c>
      <c r="J14" s="72">
        <f t="shared" si="7"/>
        <v>1490</v>
      </c>
      <c r="K14" s="5">
        <f t="shared" si="8"/>
        <v>1466</v>
      </c>
      <c r="L14" s="3"/>
      <c r="P14" s="4"/>
    </row>
    <row r="15" spans="1:16" ht="18.75" x14ac:dyDescent="0.25">
      <c r="A15" s="160"/>
      <c r="B15" s="67">
        <v>20008</v>
      </c>
      <c r="C15" s="71">
        <f t="shared" si="0"/>
        <v>400</v>
      </c>
      <c r="D15" s="64">
        <f t="shared" si="1"/>
        <v>40</v>
      </c>
      <c r="E15" s="72">
        <f t="shared" si="2"/>
        <v>440</v>
      </c>
      <c r="F15" s="69">
        <f t="shared" si="9"/>
        <v>1401</v>
      </c>
      <c r="G15" s="64">
        <f t="shared" si="10"/>
        <v>140</v>
      </c>
      <c r="H15" s="64">
        <f t="shared" si="11"/>
        <v>20</v>
      </c>
      <c r="I15" s="64">
        <f t="shared" si="6"/>
        <v>5</v>
      </c>
      <c r="J15" s="72">
        <f t="shared" si="7"/>
        <v>1566</v>
      </c>
      <c r="K15" s="5">
        <f t="shared" si="8"/>
        <v>1541</v>
      </c>
      <c r="L15" s="3"/>
      <c r="P15" s="4"/>
    </row>
    <row r="16" spans="1:16" ht="18.75" x14ac:dyDescent="0.25">
      <c r="A16" s="160"/>
      <c r="B16" s="67">
        <v>21009</v>
      </c>
      <c r="C16" s="71">
        <f t="shared" si="0"/>
        <v>420</v>
      </c>
      <c r="D16" s="64">
        <f t="shared" si="1"/>
        <v>42</v>
      </c>
      <c r="E16" s="72">
        <f t="shared" si="2"/>
        <v>462</v>
      </c>
      <c r="F16" s="69">
        <f t="shared" si="9"/>
        <v>1471</v>
      </c>
      <c r="G16" s="64">
        <f t="shared" si="10"/>
        <v>147</v>
      </c>
      <c r="H16" s="64">
        <f t="shared" si="11"/>
        <v>21</v>
      </c>
      <c r="I16" s="64">
        <f t="shared" si="6"/>
        <v>5</v>
      </c>
      <c r="J16" s="72">
        <f t="shared" si="7"/>
        <v>1644</v>
      </c>
      <c r="K16" s="5">
        <f t="shared" si="8"/>
        <v>1618</v>
      </c>
      <c r="L16" s="3"/>
      <c r="P16" s="4"/>
    </row>
    <row r="17" spans="1:16" ht="18.75" x14ac:dyDescent="0.25">
      <c r="A17" s="160"/>
      <c r="B17" s="67">
        <v>22000</v>
      </c>
      <c r="C17" s="71">
        <f t="shared" si="0"/>
        <v>440</v>
      </c>
      <c r="D17" s="64">
        <f t="shared" si="1"/>
        <v>44</v>
      </c>
      <c r="E17" s="72">
        <f t="shared" si="2"/>
        <v>484</v>
      </c>
      <c r="F17" s="69">
        <f t="shared" si="9"/>
        <v>1540</v>
      </c>
      <c r="G17" s="64">
        <f t="shared" si="10"/>
        <v>154</v>
      </c>
      <c r="H17" s="64">
        <f t="shared" si="11"/>
        <v>22</v>
      </c>
      <c r="I17" s="64">
        <f t="shared" si="6"/>
        <v>6</v>
      </c>
      <c r="J17" s="72">
        <f t="shared" si="7"/>
        <v>1722</v>
      </c>
      <c r="K17" s="5">
        <f t="shared" si="8"/>
        <v>1694</v>
      </c>
      <c r="L17" s="3"/>
      <c r="P17" s="4"/>
    </row>
    <row r="18" spans="1:16" ht="18.75" x14ac:dyDescent="0.25">
      <c r="A18" s="160"/>
      <c r="B18" s="67">
        <v>23100</v>
      </c>
      <c r="C18" s="71">
        <f t="shared" si="0"/>
        <v>462</v>
      </c>
      <c r="D18" s="64">
        <f t="shared" si="1"/>
        <v>46</v>
      </c>
      <c r="E18" s="72">
        <f t="shared" ref="E18" si="12">C18+D18</f>
        <v>508</v>
      </c>
      <c r="F18" s="69">
        <f t="shared" si="9"/>
        <v>1617</v>
      </c>
      <c r="G18" s="64">
        <f t="shared" si="10"/>
        <v>162</v>
      </c>
      <c r="H18" s="64">
        <f t="shared" si="11"/>
        <v>23</v>
      </c>
      <c r="I18" s="64">
        <f t="shared" ref="I18" si="13">ROUND(B18*0.025%,0)</f>
        <v>6</v>
      </c>
      <c r="J18" s="72">
        <f t="shared" ref="J18" si="14">F18+G18+H18+I18</f>
        <v>1808</v>
      </c>
      <c r="K18" s="5">
        <f t="shared" si="8"/>
        <v>1779</v>
      </c>
      <c r="L18" s="3"/>
      <c r="P18" s="4"/>
    </row>
    <row r="19" spans="1:16" ht="18.75" x14ac:dyDescent="0.25">
      <c r="A19" s="78" t="s">
        <v>23</v>
      </c>
      <c r="B19" s="68">
        <v>23800</v>
      </c>
      <c r="C19" s="73">
        <f t="shared" si="0"/>
        <v>476</v>
      </c>
      <c r="D19" s="65">
        <f t="shared" si="1"/>
        <v>48</v>
      </c>
      <c r="E19" s="74">
        <f t="shared" si="2"/>
        <v>524</v>
      </c>
      <c r="F19" s="70">
        <f t="shared" si="9"/>
        <v>1666</v>
      </c>
      <c r="G19" s="65">
        <f t="shared" si="10"/>
        <v>167</v>
      </c>
      <c r="H19" s="65">
        <f t="shared" si="11"/>
        <v>24</v>
      </c>
      <c r="I19" s="65">
        <f t="shared" si="6"/>
        <v>6</v>
      </c>
      <c r="J19" s="74">
        <f t="shared" si="7"/>
        <v>1863</v>
      </c>
      <c r="K19" s="5">
        <f t="shared" si="8"/>
        <v>1833</v>
      </c>
      <c r="L19" s="1"/>
      <c r="P19" s="4"/>
    </row>
    <row r="20" spans="1:16" ht="18.75" x14ac:dyDescent="0.25">
      <c r="A20" s="78" t="s">
        <v>24</v>
      </c>
      <c r="B20" s="68">
        <v>24000</v>
      </c>
      <c r="C20" s="73">
        <f t="shared" si="0"/>
        <v>480</v>
      </c>
      <c r="D20" s="65">
        <f t="shared" si="1"/>
        <v>48</v>
      </c>
      <c r="E20" s="74">
        <f t="shared" si="2"/>
        <v>528</v>
      </c>
      <c r="F20" s="70">
        <f t="shared" si="9"/>
        <v>1680</v>
      </c>
      <c r="G20" s="65">
        <f t="shared" si="10"/>
        <v>168</v>
      </c>
      <c r="H20" s="65">
        <f t="shared" si="11"/>
        <v>24</v>
      </c>
      <c r="I20" s="65">
        <f t="shared" si="6"/>
        <v>6</v>
      </c>
      <c r="J20" s="74">
        <f t="shared" si="7"/>
        <v>1878</v>
      </c>
      <c r="K20" s="5">
        <f t="shared" si="8"/>
        <v>1848</v>
      </c>
      <c r="L20" s="1"/>
      <c r="P20" s="4"/>
    </row>
    <row r="21" spans="1:16" ht="18.75" x14ac:dyDescent="0.25">
      <c r="A21" s="78" t="s">
        <v>25</v>
      </c>
      <c r="B21" s="68">
        <v>25200</v>
      </c>
      <c r="C21" s="73">
        <f t="shared" si="0"/>
        <v>504</v>
      </c>
      <c r="D21" s="65">
        <f t="shared" si="1"/>
        <v>50</v>
      </c>
      <c r="E21" s="74">
        <f t="shared" si="2"/>
        <v>554</v>
      </c>
      <c r="F21" s="70">
        <f t="shared" si="9"/>
        <v>1764</v>
      </c>
      <c r="G21" s="65">
        <f t="shared" si="10"/>
        <v>176</v>
      </c>
      <c r="H21" s="65">
        <f t="shared" si="11"/>
        <v>25</v>
      </c>
      <c r="I21" s="65">
        <f t="shared" si="6"/>
        <v>6</v>
      </c>
      <c r="J21" s="74">
        <f t="shared" si="7"/>
        <v>1971</v>
      </c>
      <c r="K21" s="5">
        <f t="shared" si="8"/>
        <v>1940</v>
      </c>
      <c r="L21" s="1"/>
      <c r="P21" s="4"/>
    </row>
    <row r="22" spans="1:16" ht="18.75" x14ac:dyDescent="0.25">
      <c r="A22" s="78" t="s">
        <v>26</v>
      </c>
      <c r="B22" s="68">
        <v>26400</v>
      </c>
      <c r="C22" s="73">
        <f t="shared" si="0"/>
        <v>528</v>
      </c>
      <c r="D22" s="65">
        <f t="shared" si="1"/>
        <v>53</v>
      </c>
      <c r="E22" s="74">
        <f t="shared" si="2"/>
        <v>581</v>
      </c>
      <c r="F22" s="70">
        <f t="shared" si="9"/>
        <v>1848</v>
      </c>
      <c r="G22" s="65">
        <f t="shared" si="10"/>
        <v>185</v>
      </c>
      <c r="H22" s="65">
        <f t="shared" si="11"/>
        <v>26</v>
      </c>
      <c r="I22" s="65">
        <f t="shared" si="6"/>
        <v>7</v>
      </c>
      <c r="J22" s="74">
        <f t="shared" si="7"/>
        <v>2066</v>
      </c>
      <c r="K22" s="5">
        <f t="shared" si="8"/>
        <v>2033</v>
      </c>
      <c r="L22" s="1"/>
      <c r="P22" s="4"/>
    </row>
    <row r="23" spans="1:16" ht="18.75" x14ac:dyDescent="0.25">
      <c r="A23" s="78" t="s">
        <v>27</v>
      </c>
      <c r="B23" s="68">
        <v>27600</v>
      </c>
      <c r="C23" s="73">
        <f t="shared" si="0"/>
        <v>552</v>
      </c>
      <c r="D23" s="65">
        <f t="shared" si="1"/>
        <v>55</v>
      </c>
      <c r="E23" s="74">
        <f t="shared" si="2"/>
        <v>607</v>
      </c>
      <c r="F23" s="70">
        <f t="shared" si="9"/>
        <v>1932</v>
      </c>
      <c r="G23" s="65">
        <f t="shared" si="10"/>
        <v>193</v>
      </c>
      <c r="H23" s="65">
        <f t="shared" si="11"/>
        <v>28</v>
      </c>
      <c r="I23" s="65">
        <f t="shared" si="6"/>
        <v>7</v>
      </c>
      <c r="J23" s="74">
        <f t="shared" si="7"/>
        <v>2160</v>
      </c>
      <c r="K23" s="5">
        <f t="shared" si="8"/>
        <v>2125</v>
      </c>
      <c r="L23" s="1"/>
      <c r="P23" s="4"/>
    </row>
    <row r="24" spans="1:16" ht="18.75" x14ac:dyDescent="0.25">
      <c r="A24" s="78" t="s">
        <v>28</v>
      </c>
      <c r="B24" s="68">
        <v>28800</v>
      </c>
      <c r="C24" s="73">
        <f t="shared" si="0"/>
        <v>576</v>
      </c>
      <c r="D24" s="65">
        <f t="shared" si="1"/>
        <v>58</v>
      </c>
      <c r="E24" s="74">
        <f t="shared" si="2"/>
        <v>634</v>
      </c>
      <c r="F24" s="70">
        <f t="shared" si="9"/>
        <v>2016</v>
      </c>
      <c r="G24" s="65">
        <f t="shared" si="10"/>
        <v>202</v>
      </c>
      <c r="H24" s="65">
        <f t="shared" si="11"/>
        <v>29</v>
      </c>
      <c r="I24" s="65">
        <f t="shared" si="6"/>
        <v>7</v>
      </c>
      <c r="J24" s="74">
        <f t="shared" si="7"/>
        <v>2254</v>
      </c>
      <c r="K24" s="5">
        <f t="shared" si="8"/>
        <v>2218</v>
      </c>
      <c r="L24" s="1"/>
      <c r="P24" s="4"/>
    </row>
    <row r="25" spans="1:16" ht="18.75" x14ac:dyDescent="0.25">
      <c r="A25" s="78" t="s">
        <v>29</v>
      </c>
      <c r="B25" s="68">
        <v>30300</v>
      </c>
      <c r="C25" s="73">
        <f t="shared" si="0"/>
        <v>606</v>
      </c>
      <c r="D25" s="65">
        <f t="shared" si="1"/>
        <v>61</v>
      </c>
      <c r="E25" s="74">
        <f t="shared" si="2"/>
        <v>667</v>
      </c>
      <c r="F25" s="70">
        <f t="shared" si="9"/>
        <v>2121</v>
      </c>
      <c r="G25" s="65">
        <f t="shared" si="10"/>
        <v>212</v>
      </c>
      <c r="H25" s="65">
        <f t="shared" si="11"/>
        <v>30</v>
      </c>
      <c r="I25" s="65">
        <f t="shared" si="6"/>
        <v>8</v>
      </c>
      <c r="J25" s="74">
        <f t="shared" si="7"/>
        <v>2371</v>
      </c>
      <c r="K25" s="5">
        <f t="shared" si="8"/>
        <v>2333</v>
      </c>
      <c r="L25" s="1"/>
      <c r="P25" s="4"/>
    </row>
    <row r="26" spans="1:16" ht="18.75" x14ac:dyDescent="0.25">
      <c r="A26" s="78" t="s">
        <v>30</v>
      </c>
      <c r="B26" s="68">
        <v>31800</v>
      </c>
      <c r="C26" s="73">
        <f t="shared" si="0"/>
        <v>636</v>
      </c>
      <c r="D26" s="65">
        <f t="shared" si="1"/>
        <v>64</v>
      </c>
      <c r="E26" s="74">
        <f t="shared" si="2"/>
        <v>700</v>
      </c>
      <c r="F26" s="70">
        <f t="shared" si="9"/>
        <v>2226</v>
      </c>
      <c r="G26" s="65">
        <f t="shared" si="10"/>
        <v>223</v>
      </c>
      <c r="H26" s="65">
        <f t="shared" si="11"/>
        <v>32</v>
      </c>
      <c r="I26" s="65">
        <f t="shared" si="6"/>
        <v>8</v>
      </c>
      <c r="J26" s="74">
        <f t="shared" si="7"/>
        <v>2489</v>
      </c>
      <c r="K26" s="5">
        <f t="shared" si="8"/>
        <v>2449</v>
      </c>
      <c r="L26" s="1"/>
      <c r="P26" s="4"/>
    </row>
    <row r="27" spans="1:16" ht="18.75" x14ac:dyDescent="0.25">
      <c r="A27" s="78" t="s">
        <v>31</v>
      </c>
      <c r="B27" s="68">
        <v>33300</v>
      </c>
      <c r="C27" s="73">
        <f t="shared" si="0"/>
        <v>666</v>
      </c>
      <c r="D27" s="65">
        <f t="shared" si="1"/>
        <v>67</v>
      </c>
      <c r="E27" s="74">
        <f t="shared" si="2"/>
        <v>733</v>
      </c>
      <c r="F27" s="70">
        <f t="shared" si="9"/>
        <v>2331</v>
      </c>
      <c r="G27" s="65">
        <f t="shared" si="10"/>
        <v>233</v>
      </c>
      <c r="H27" s="65">
        <f t="shared" si="11"/>
        <v>33</v>
      </c>
      <c r="I27" s="65">
        <f t="shared" si="6"/>
        <v>8</v>
      </c>
      <c r="J27" s="74">
        <f t="shared" si="7"/>
        <v>2605</v>
      </c>
      <c r="K27" s="5">
        <f t="shared" si="8"/>
        <v>2564</v>
      </c>
      <c r="L27" s="1"/>
      <c r="P27" s="4"/>
    </row>
    <row r="28" spans="1:16" ht="18.75" x14ac:dyDescent="0.25">
      <c r="A28" s="78" t="s">
        <v>32</v>
      </c>
      <c r="B28" s="68">
        <v>34800</v>
      </c>
      <c r="C28" s="73">
        <f t="shared" si="0"/>
        <v>696</v>
      </c>
      <c r="D28" s="65">
        <f t="shared" si="1"/>
        <v>70</v>
      </c>
      <c r="E28" s="74">
        <f t="shared" si="2"/>
        <v>766</v>
      </c>
      <c r="F28" s="70">
        <f t="shared" si="9"/>
        <v>2436</v>
      </c>
      <c r="G28" s="65">
        <f t="shared" si="10"/>
        <v>244</v>
      </c>
      <c r="H28" s="65">
        <f t="shared" si="11"/>
        <v>35</v>
      </c>
      <c r="I28" s="65">
        <f t="shared" si="6"/>
        <v>9</v>
      </c>
      <c r="J28" s="74">
        <f t="shared" si="7"/>
        <v>2724</v>
      </c>
      <c r="K28" s="5">
        <f t="shared" si="8"/>
        <v>2680</v>
      </c>
      <c r="L28" s="1"/>
      <c r="P28" s="4"/>
    </row>
    <row r="29" spans="1:16" ht="18.75" x14ac:dyDescent="0.25">
      <c r="A29" s="78" t="s">
        <v>33</v>
      </c>
      <c r="B29" s="68">
        <v>36300</v>
      </c>
      <c r="C29" s="73">
        <f t="shared" si="0"/>
        <v>726</v>
      </c>
      <c r="D29" s="65">
        <f t="shared" si="1"/>
        <v>73</v>
      </c>
      <c r="E29" s="74">
        <f t="shared" si="2"/>
        <v>799</v>
      </c>
      <c r="F29" s="70">
        <f t="shared" si="9"/>
        <v>2541</v>
      </c>
      <c r="G29" s="65">
        <f t="shared" si="10"/>
        <v>254</v>
      </c>
      <c r="H29" s="65">
        <f t="shared" si="11"/>
        <v>36</v>
      </c>
      <c r="I29" s="65">
        <f t="shared" si="6"/>
        <v>9</v>
      </c>
      <c r="J29" s="74">
        <f t="shared" si="7"/>
        <v>2840</v>
      </c>
      <c r="K29" s="5">
        <f t="shared" si="8"/>
        <v>2795</v>
      </c>
      <c r="L29" s="1"/>
      <c r="P29" s="4"/>
    </row>
    <row r="30" spans="1:16" ht="18.75" x14ac:dyDescent="0.25">
      <c r="A30" s="78" t="s">
        <v>34</v>
      </c>
      <c r="B30" s="68">
        <v>38200</v>
      </c>
      <c r="C30" s="73">
        <f t="shared" si="0"/>
        <v>764</v>
      </c>
      <c r="D30" s="65">
        <f t="shared" si="1"/>
        <v>76</v>
      </c>
      <c r="E30" s="74">
        <f t="shared" si="2"/>
        <v>840</v>
      </c>
      <c r="F30" s="70">
        <f t="shared" si="9"/>
        <v>2674</v>
      </c>
      <c r="G30" s="65">
        <f t="shared" si="10"/>
        <v>267</v>
      </c>
      <c r="H30" s="65">
        <f t="shared" si="11"/>
        <v>38</v>
      </c>
      <c r="I30" s="65">
        <f t="shared" si="6"/>
        <v>10</v>
      </c>
      <c r="J30" s="74">
        <f t="shared" si="7"/>
        <v>2989</v>
      </c>
      <c r="K30" s="5">
        <f t="shared" si="8"/>
        <v>2941</v>
      </c>
      <c r="L30" s="1"/>
      <c r="P30" s="4"/>
    </row>
    <row r="31" spans="1:16" ht="18.75" x14ac:dyDescent="0.25">
      <c r="A31" s="78" t="s">
        <v>35</v>
      </c>
      <c r="B31" s="68">
        <v>40100</v>
      </c>
      <c r="C31" s="73">
        <f t="shared" si="0"/>
        <v>802</v>
      </c>
      <c r="D31" s="65">
        <f t="shared" si="1"/>
        <v>80</v>
      </c>
      <c r="E31" s="74">
        <f t="shared" si="2"/>
        <v>882</v>
      </c>
      <c r="F31" s="70">
        <f t="shared" si="9"/>
        <v>2807</v>
      </c>
      <c r="G31" s="65">
        <f t="shared" si="10"/>
        <v>281</v>
      </c>
      <c r="H31" s="65">
        <f t="shared" si="11"/>
        <v>40</v>
      </c>
      <c r="I31" s="65">
        <f t="shared" si="6"/>
        <v>10</v>
      </c>
      <c r="J31" s="74">
        <f t="shared" si="7"/>
        <v>3138</v>
      </c>
      <c r="K31" s="5">
        <f t="shared" si="8"/>
        <v>3088</v>
      </c>
      <c r="L31" s="1"/>
      <c r="P31" s="4"/>
    </row>
    <row r="32" spans="1:16" ht="18.75" x14ac:dyDescent="0.25">
      <c r="A32" s="78" t="s">
        <v>36</v>
      </c>
      <c r="B32" s="68">
        <v>42000</v>
      </c>
      <c r="C32" s="73">
        <f t="shared" si="0"/>
        <v>840</v>
      </c>
      <c r="D32" s="65">
        <f t="shared" si="1"/>
        <v>84</v>
      </c>
      <c r="E32" s="74">
        <f t="shared" si="2"/>
        <v>924</v>
      </c>
      <c r="F32" s="70">
        <f>ROUND(B32*$F$6*70%,0)</f>
        <v>2940</v>
      </c>
      <c r="G32" s="65">
        <f t="shared" si="10"/>
        <v>294</v>
      </c>
      <c r="H32" s="65">
        <f t="shared" si="11"/>
        <v>42</v>
      </c>
      <c r="I32" s="65">
        <f t="shared" si="6"/>
        <v>11</v>
      </c>
      <c r="J32" s="74">
        <f t="shared" si="7"/>
        <v>3287</v>
      </c>
      <c r="K32" s="5">
        <f t="shared" si="8"/>
        <v>3234</v>
      </c>
      <c r="L32" s="1"/>
      <c r="P32" s="4"/>
    </row>
    <row r="33" spans="1:16" ht="18.75" x14ac:dyDescent="0.25">
      <c r="A33" s="78" t="s">
        <v>37</v>
      </c>
      <c r="B33" s="68">
        <v>43900</v>
      </c>
      <c r="C33" s="73">
        <f t="shared" si="0"/>
        <v>878</v>
      </c>
      <c r="D33" s="65">
        <f t="shared" si="1"/>
        <v>88</v>
      </c>
      <c r="E33" s="74">
        <f t="shared" si="2"/>
        <v>966</v>
      </c>
      <c r="F33" s="70">
        <f t="shared" si="9"/>
        <v>3073</v>
      </c>
      <c r="G33" s="65">
        <f t="shared" si="10"/>
        <v>307</v>
      </c>
      <c r="H33" s="65">
        <f t="shared" si="11"/>
        <v>44</v>
      </c>
      <c r="I33" s="65">
        <f t="shared" si="6"/>
        <v>11</v>
      </c>
      <c r="J33" s="74">
        <f t="shared" si="7"/>
        <v>3435</v>
      </c>
      <c r="K33" s="5">
        <f t="shared" si="8"/>
        <v>3380</v>
      </c>
      <c r="L33" s="1"/>
      <c r="P33" s="4"/>
    </row>
    <row r="34" spans="1:16" ht="19.5" thickBot="1" x14ac:dyDescent="0.3">
      <c r="A34" s="84" t="s">
        <v>38</v>
      </c>
      <c r="B34" s="85">
        <v>45800</v>
      </c>
      <c r="C34" s="75">
        <f t="shared" si="0"/>
        <v>916</v>
      </c>
      <c r="D34" s="76">
        <f t="shared" si="1"/>
        <v>92</v>
      </c>
      <c r="E34" s="77">
        <f t="shared" si="2"/>
        <v>1008</v>
      </c>
      <c r="F34" s="91">
        <f>ROUND(B34*$F$6*70%,0)</f>
        <v>3206</v>
      </c>
      <c r="G34" s="76">
        <f t="shared" si="10"/>
        <v>321</v>
      </c>
      <c r="H34" s="76">
        <f t="shared" si="11"/>
        <v>46</v>
      </c>
      <c r="I34" s="76">
        <f t="shared" si="6"/>
        <v>11</v>
      </c>
      <c r="J34" s="77">
        <f t="shared" si="7"/>
        <v>3584</v>
      </c>
      <c r="K34" s="5">
        <f t="shared" si="8"/>
        <v>3527</v>
      </c>
      <c r="L34" s="1"/>
      <c r="P34" s="4"/>
    </row>
    <row r="35" spans="1:16" ht="17.25" x14ac:dyDescent="0.25">
      <c r="A35" s="157" t="s">
        <v>183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5"/>
    </row>
    <row r="36" spans="1:16" ht="17.25" x14ac:dyDescent="0.25">
      <c r="A36" s="157" t="s">
        <v>18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5"/>
    </row>
    <row r="37" spans="1:16" ht="17.25" x14ac:dyDescent="0.25">
      <c r="A37" s="157" t="s">
        <v>41</v>
      </c>
      <c r="B37" s="157"/>
      <c r="C37" s="157"/>
      <c r="D37" s="157"/>
      <c r="E37" s="157"/>
      <c r="F37" s="157"/>
      <c r="G37" s="157"/>
      <c r="H37" s="157"/>
      <c r="I37" s="157"/>
      <c r="J37" s="157"/>
      <c r="K37" s="5"/>
    </row>
    <row r="38" spans="1:16" ht="16.5" x14ac:dyDescent="0.25">
      <c r="A38" s="6" t="s">
        <v>15</v>
      </c>
      <c r="B38" s="6"/>
      <c r="C38" s="6"/>
      <c r="D38" s="6"/>
      <c r="E38" s="6"/>
      <c r="F38" s="6"/>
      <c r="G38" s="6"/>
      <c r="H38" s="6"/>
      <c r="I38" s="6"/>
      <c r="J38" s="7"/>
      <c r="K38" s="5"/>
    </row>
    <row r="39" spans="1:16" ht="16.5" x14ac:dyDescent="0.25">
      <c r="A39" s="155" t="s">
        <v>6</v>
      </c>
      <c r="B39" s="155"/>
      <c r="C39" s="155"/>
      <c r="D39" s="155"/>
      <c r="E39" s="155"/>
      <c r="F39" s="155"/>
      <c r="G39" s="155"/>
      <c r="H39" s="8"/>
      <c r="I39" s="8"/>
      <c r="J39" s="7"/>
      <c r="K39" s="5"/>
    </row>
    <row r="40" spans="1:16" ht="16.5" x14ac:dyDescent="0.25">
      <c r="A40" s="155" t="s">
        <v>21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5"/>
    </row>
    <row r="41" spans="1:16" ht="28.5" customHeight="1" x14ac:dyDescent="0.25">
      <c r="A41" s="158" t="s">
        <v>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5"/>
    </row>
    <row r="42" spans="1:16" ht="16.5" x14ac:dyDescent="0.25">
      <c r="A42" s="155" t="s">
        <v>19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5"/>
    </row>
    <row r="43" spans="1:16" ht="16.5" x14ac:dyDescent="0.25">
      <c r="A43" s="155" t="s">
        <v>16</v>
      </c>
      <c r="B43" s="155"/>
      <c r="C43" s="155"/>
      <c r="D43" s="155"/>
      <c r="E43" s="155"/>
      <c r="F43" s="155"/>
      <c r="G43" s="155"/>
      <c r="H43" s="8"/>
      <c r="I43" s="8"/>
      <c r="J43" s="7"/>
      <c r="K43" s="5"/>
    </row>
    <row r="44" spans="1:16" ht="17.25" x14ac:dyDescent="0.25">
      <c r="A44" s="156" t="s">
        <v>20</v>
      </c>
      <c r="B44" s="156"/>
      <c r="C44" s="156"/>
      <c r="D44" s="156"/>
      <c r="E44" s="156"/>
      <c r="F44" s="156"/>
      <c r="G44" s="156"/>
      <c r="H44" s="9"/>
      <c r="I44" s="9"/>
      <c r="J44" s="7"/>
      <c r="K44" s="5"/>
    </row>
    <row r="45" spans="1:16" ht="17.25" x14ac:dyDescent="0.25">
      <c r="A45" s="154" t="s">
        <v>40</v>
      </c>
      <c r="B45" s="154"/>
      <c r="C45" s="154"/>
      <c r="D45" s="154"/>
      <c r="E45" s="154"/>
      <c r="F45" s="154"/>
      <c r="G45" s="154"/>
      <c r="H45" s="154"/>
      <c r="I45" s="7"/>
      <c r="J45" s="7"/>
      <c r="K45" s="5"/>
    </row>
    <row r="46" spans="1:16" ht="17.25" x14ac:dyDescent="0.25">
      <c r="A46" s="154" t="s">
        <v>39</v>
      </c>
      <c r="B46" s="154"/>
      <c r="C46" s="154"/>
      <c r="D46" s="154"/>
      <c r="E46" s="154"/>
      <c r="F46" s="154"/>
      <c r="G46" s="154"/>
      <c r="H46" s="154"/>
      <c r="I46" s="7"/>
      <c r="J46" s="7"/>
      <c r="K46" s="5"/>
    </row>
    <row r="47" spans="1:16" x14ac:dyDescent="0.25">
      <c r="A47" s="2" t="s">
        <v>184</v>
      </c>
    </row>
    <row r="55" spans="8:8" x14ac:dyDescent="0.25">
      <c r="H55" s="10"/>
    </row>
  </sheetData>
  <autoFilter ref="A6:P47"/>
  <mergeCells count="26">
    <mergeCell ref="A7:A18"/>
    <mergeCell ref="B3:B6"/>
    <mergeCell ref="A3:A6"/>
    <mergeCell ref="E4:E6"/>
    <mergeCell ref="J4:J6"/>
    <mergeCell ref="A46:H46"/>
    <mergeCell ref="A43:G43"/>
    <mergeCell ref="A44:G44"/>
    <mergeCell ref="A35:J35"/>
    <mergeCell ref="A39:G39"/>
    <mergeCell ref="A42:J42"/>
    <mergeCell ref="A41:J41"/>
    <mergeCell ref="A40:J40"/>
    <mergeCell ref="A36:J36"/>
    <mergeCell ref="A37:J37"/>
    <mergeCell ref="A45:H45"/>
    <mergeCell ref="B1:J1"/>
    <mergeCell ref="C3:E3"/>
    <mergeCell ref="B2:J2"/>
    <mergeCell ref="H4:H5"/>
    <mergeCell ref="C4:C5"/>
    <mergeCell ref="D4:D5"/>
    <mergeCell ref="F4:F5"/>
    <mergeCell ref="G4:G5"/>
    <mergeCell ref="I4:I5"/>
    <mergeCell ref="F3:J3"/>
  </mergeCells>
  <phoneticPr fontId="2" type="noConversion"/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5" zoomScaleNormal="85" workbookViewId="0">
      <pane ySplit="1" topLeftCell="A2" activePane="bottomLeft" state="frozen"/>
      <selection pane="bottomLeft" activeCell="F7" sqref="F7"/>
    </sheetView>
  </sheetViews>
  <sheetFormatPr defaultRowHeight="15.75" x14ac:dyDescent="0.25"/>
  <cols>
    <col min="1" max="1" width="9" style="2"/>
    <col min="2" max="2" width="12.875" style="2" customWidth="1"/>
    <col min="3" max="3" width="12" style="2" customWidth="1"/>
    <col min="4" max="5" width="9" style="2"/>
    <col min="6" max="6" width="10.5" style="2" customWidth="1"/>
    <col min="7" max="7" width="11.25" style="2" customWidth="1"/>
    <col min="8" max="8" width="12.5" style="2" customWidth="1"/>
    <col min="9" max="9" width="12.625" style="2" customWidth="1"/>
    <col min="10" max="16384" width="9" style="2"/>
  </cols>
  <sheetData>
    <row r="1" spans="1:14" ht="27" x14ac:dyDescent="0.25">
      <c r="A1" s="1"/>
      <c r="B1" s="143" t="s">
        <v>22</v>
      </c>
      <c r="C1" s="143"/>
      <c r="D1" s="143"/>
      <c r="E1" s="143"/>
      <c r="F1" s="143"/>
      <c r="G1" s="143"/>
      <c r="H1" s="143"/>
      <c r="I1" s="143"/>
    </row>
    <row r="2" spans="1:14" ht="17.25" thickBot="1" x14ac:dyDescent="0.3">
      <c r="A2" s="1"/>
      <c r="B2" s="147" t="s">
        <v>180</v>
      </c>
      <c r="C2" s="147"/>
      <c r="D2" s="147"/>
      <c r="E2" s="147"/>
      <c r="F2" s="147"/>
      <c r="G2" s="147"/>
      <c r="H2" s="147"/>
      <c r="I2" s="147"/>
    </row>
    <row r="3" spans="1:14" ht="17.25" customHeight="1" x14ac:dyDescent="0.25">
      <c r="A3" s="164" t="s">
        <v>17</v>
      </c>
      <c r="B3" s="161" t="s">
        <v>0</v>
      </c>
      <c r="C3" s="144" t="s">
        <v>182</v>
      </c>
      <c r="D3" s="145"/>
      <c r="E3" s="146"/>
      <c r="F3" s="153" t="s">
        <v>181</v>
      </c>
      <c r="G3" s="145"/>
      <c r="H3" s="145"/>
      <c r="I3" s="146"/>
    </row>
    <row r="4" spans="1:14" ht="17.25" customHeight="1" x14ac:dyDescent="0.25">
      <c r="A4" s="149"/>
      <c r="B4" s="162"/>
      <c r="C4" s="149" t="s">
        <v>1</v>
      </c>
      <c r="D4" s="150" t="s">
        <v>2</v>
      </c>
      <c r="E4" s="166" t="s">
        <v>3</v>
      </c>
      <c r="F4" s="151" t="s">
        <v>1</v>
      </c>
      <c r="G4" s="148" t="s">
        <v>4</v>
      </c>
      <c r="H4" s="152" t="s">
        <v>5</v>
      </c>
      <c r="I4" s="169" t="s">
        <v>3</v>
      </c>
    </row>
    <row r="5" spans="1:14" ht="48.75" customHeight="1" x14ac:dyDescent="0.25">
      <c r="A5" s="149"/>
      <c r="B5" s="162"/>
      <c r="C5" s="149"/>
      <c r="D5" s="150"/>
      <c r="E5" s="167"/>
      <c r="F5" s="151"/>
      <c r="G5" s="148"/>
      <c r="H5" s="152"/>
      <c r="I5" s="170"/>
    </row>
    <row r="6" spans="1:14" ht="18" thickBot="1" x14ac:dyDescent="0.3">
      <c r="A6" s="165"/>
      <c r="B6" s="163"/>
      <c r="C6" s="79">
        <v>0.1</v>
      </c>
      <c r="D6" s="80">
        <v>0.01</v>
      </c>
      <c r="E6" s="168"/>
      <c r="F6" s="96">
        <v>0.1</v>
      </c>
      <c r="G6" s="97">
        <v>1E-3</v>
      </c>
      <c r="H6" s="98">
        <v>2.5000000000000001E-4</v>
      </c>
      <c r="I6" s="170"/>
    </row>
    <row r="7" spans="1:14" ht="18.75" customHeight="1" x14ac:dyDescent="0.25">
      <c r="A7" s="159" t="s">
        <v>8</v>
      </c>
      <c r="B7" s="86">
        <v>11100</v>
      </c>
      <c r="C7" s="87">
        <f>ROUND(B7*$C$6*20%,0)</f>
        <v>222</v>
      </c>
      <c r="D7" s="88">
        <f>ROUND(B7*$D$6*20%,0)</f>
        <v>22</v>
      </c>
      <c r="E7" s="92">
        <f>C7+D7</f>
        <v>244</v>
      </c>
      <c r="F7" s="87">
        <f>ROUND(B7*$F$6*70%,0)</f>
        <v>777</v>
      </c>
      <c r="G7" s="88">
        <f t="shared" ref="G7:G34" si="0">ROUND(B7*$G$6,0)</f>
        <v>11</v>
      </c>
      <c r="H7" s="88">
        <f t="shared" ref="H7:H34" si="1">ROUND(B7*0.025%,0)</f>
        <v>3</v>
      </c>
      <c r="I7" s="89">
        <f>F7+G7+H7</f>
        <v>791</v>
      </c>
      <c r="J7" s="5"/>
    </row>
    <row r="8" spans="1:14" ht="18.75" x14ac:dyDescent="0.25">
      <c r="A8" s="160"/>
      <c r="B8" s="66">
        <v>12540</v>
      </c>
      <c r="C8" s="71">
        <f t="shared" ref="C8:C34" si="2">ROUND(B8*$C$6*20%,0)</f>
        <v>251</v>
      </c>
      <c r="D8" s="64">
        <f t="shared" ref="D8:D34" si="3">ROUND(B8*$D$6*20%,0)</f>
        <v>25</v>
      </c>
      <c r="E8" s="93">
        <f t="shared" ref="E8:E34" si="4">C8+D8</f>
        <v>276</v>
      </c>
      <c r="F8" s="71">
        <f t="shared" ref="F8:F34" si="5">ROUND(B8*$F$6*70%,0)</f>
        <v>878</v>
      </c>
      <c r="G8" s="64">
        <f t="shared" si="0"/>
        <v>13</v>
      </c>
      <c r="H8" s="64">
        <f t="shared" si="1"/>
        <v>3</v>
      </c>
      <c r="I8" s="72">
        <f t="shared" ref="I8:I34" si="6">F8+G8+H8</f>
        <v>894</v>
      </c>
      <c r="J8" s="3"/>
      <c r="N8" s="4"/>
    </row>
    <row r="9" spans="1:14" ht="18.75" x14ac:dyDescent="0.25">
      <c r="A9" s="160"/>
      <c r="B9" s="66">
        <v>13500</v>
      </c>
      <c r="C9" s="71">
        <f t="shared" si="2"/>
        <v>270</v>
      </c>
      <c r="D9" s="64">
        <f t="shared" si="3"/>
        <v>27</v>
      </c>
      <c r="E9" s="93">
        <f t="shared" si="4"/>
        <v>297</v>
      </c>
      <c r="F9" s="71">
        <f t="shared" si="5"/>
        <v>945</v>
      </c>
      <c r="G9" s="64">
        <f t="shared" si="0"/>
        <v>14</v>
      </c>
      <c r="H9" s="64">
        <f t="shared" si="1"/>
        <v>3</v>
      </c>
      <c r="I9" s="72">
        <f t="shared" si="6"/>
        <v>962</v>
      </c>
      <c r="J9" s="3"/>
      <c r="N9" s="4"/>
    </row>
    <row r="10" spans="1:14" ht="18.75" x14ac:dyDescent="0.25">
      <c r="A10" s="160"/>
      <c r="B10" s="66">
        <v>15840</v>
      </c>
      <c r="C10" s="71">
        <f t="shared" si="2"/>
        <v>317</v>
      </c>
      <c r="D10" s="64">
        <f t="shared" si="3"/>
        <v>32</v>
      </c>
      <c r="E10" s="93">
        <f t="shared" si="4"/>
        <v>349</v>
      </c>
      <c r="F10" s="71">
        <f t="shared" si="5"/>
        <v>1109</v>
      </c>
      <c r="G10" s="64">
        <f t="shared" si="0"/>
        <v>16</v>
      </c>
      <c r="H10" s="64">
        <f t="shared" si="1"/>
        <v>4</v>
      </c>
      <c r="I10" s="72">
        <f t="shared" si="6"/>
        <v>1129</v>
      </c>
      <c r="J10" s="3"/>
      <c r="N10" s="4"/>
    </row>
    <row r="11" spans="1:14" ht="18.75" x14ac:dyDescent="0.25">
      <c r="A11" s="160"/>
      <c r="B11" s="67">
        <v>16500</v>
      </c>
      <c r="C11" s="71">
        <f t="shared" si="2"/>
        <v>330</v>
      </c>
      <c r="D11" s="64">
        <f t="shared" si="3"/>
        <v>33</v>
      </c>
      <c r="E11" s="93">
        <f t="shared" si="4"/>
        <v>363</v>
      </c>
      <c r="F11" s="71">
        <f t="shared" si="5"/>
        <v>1155</v>
      </c>
      <c r="G11" s="64">
        <f t="shared" si="0"/>
        <v>17</v>
      </c>
      <c r="H11" s="64">
        <f t="shared" si="1"/>
        <v>4</v>
      </c>
      <c r="I11" s="72">
        <f t="shared" si="6"/>
        <v>1176</v>
      </c>
      <c r="J11" s="3"/>
      <c r="N11" s="4"/>
    </row>
    <row r="12" spans="1:14" ht="18.75" x14ac:dyDescent="0.25">
      <c r="A12" s="160"/>
      <c r="B12" s="67">
        <v>17280</v>
      </c>
      <c r="C12" s="71">
        <f t="shared" si="2"/>
        <v>346</v>
      </c>
      <c r="D12" s="64">
        <f t="shared" si="3"/>
        <v>35</v>
      </c>
      <c r="E12" s="93">
        <f t="shared" si="4"/>
        <v>381</v>
      </c>
      <c r="F12" s="71">
        <f t="shared" si="5"/>
        <v>1210</v>
      </c>
      <c r="G12" s="64">
        <f t="shared" si="0"/>
        <v>17</v>
      </c>
      <c r="H12" s="64">
        <f t="shared" si="1"/>
        <v>4</v>
      </c>
      <c r="I12" s="72">
        <f t="shared" si="6"/>
        <v>1231</v>
      </c>
      <c r="J12" s="3"/>
      <c r="N12" s="4"/>
    </row>
    <row r="13" spans="1:14" ht="18.75" x14ac:dyDescent="0.25">
      <c r="A13" s="160"/>
      <c r="B13" s="67">
        <v>17880</v>
      </c>
      <c r="C13" s="71">
        <f t="shared" si="2"/>
        <v>358</v>
      </c>
      <c r="D13" s="64">
        <f t="shared" si="3"/>
        <v>36</v>
      </c>
      <c r="E13" s="93">
        <f t="shared" si="4"/>
        <v>394</v>
      </c>
      <c r="F13" s="71">
        <f t="shared" si="5"/>
        <v>1252</v>
      </c>
      <c r="G13" s="64">
        <f t="shared" si="0"/>
        <v>18</v>
      </c>
      <c r="H13" s="64">
        <f t="shared" si="1"/>
        <v>4</v>
      </c>
      <c r="I13" s="72">
        <f t="shared" si="6"/>
        <v>1274</v>
      </c>
      <c r="J13" s="3"/>
      <c r="N13" s="4"/>
    </row>
    <row r="14" spans="1:14" ht="18.75" x14ac:dyDescent="0.25">
      <c r="A14" s="160"/>
      <c r="B14" s="67">
        <v>19047</v>
      </c>
      <c r="C14" s="71">
        <f t="shared" si="2"/>
        <v>381</v>
      </c>
      <c r="D14" s="64">
        <f t="shared" si="3"/>
        <v>38</v>
      </c>
      <c r="E14" s="93">
        <f t="shared" si="4"/>
        <v>419</v>
      </c>
      <c r="F14" s="71">
        <f t="shared" si="5"/>
        <v>1333</v>
      </c>
      <c r="G14" s="64">
        <f t="shared" si="0"/>
        <v>19</v>
      </c>
      <c r="H14" s="64">
        <f t="shared" si="1"/>
        <v>5</v>
      </c>
      <c r="I14" s="72">
        <f t="shared" si="6"/>
        <v>1357</v>
      </c>
      <c r="J14" s="3"/>
      <c r="N14" s="4"/>
    </row>
    <row r="15" spans="1:14" ht="18.75" x14ac:dyDescent="0.25">
      <c r="A15" s="160"/>
      <c r="B15" s="67">
        <v>20008</v>
      </c>
      <c r="C15" s="71">
        <f t="shared" si="2"/>
        <v>400</v>
      </c>
      <c r="D15" s="64">
        <f t="shared" si="3"/>
        <v>40</v>
      </c>
      <c r="E15" s="93">
        <f t="shared" si="4"/>
        <v>440</v>
      </c>
      <c r="F15" s="71">
        <f t="shared" si="5"/>
        <v>1401</v>
      </c>
      <c r="G15" s="64">
        <f t="shared" si="0"/>
        <v>20</v>
      </c>
      <c r="H15" s="64">
        <f t="shared" si="1"/>
        <v>5</v>
      </c>
      <c r="I15" s="72">
        <f t="shared" si="6"/>
        <v>1426</v>
      </c>
      <c r="J15" s="3"/>
      <c r="N15" s="4"/>
    </row>
    <row r="16" spans="1:14" ht="18.75" x14ac:dyDescent="0.25">
      <c r="A16" s="160"/>
      <c r="B16" s="67">
        <v>21009</v>
      </c>
      <c r="C16" s="71">
        <f t="shared" si="2"/>
        <v>420</v>
      </c>
      <c r="D16" s="64">
        <f t="shared" si="3"/>
        <v>42</v>
      </c>
      <c r="E16" s="93">
        <f t="shared" si="4"/>
        <v>462</v>
      </c>
      <c r="F16" s="71">
        <f t="shared" si="5"/>
        <v>1471</v>
      </c>
      <c r="G16" s="64">
        <f t="shared" si="0"/>
        <v>21</v>
      </c>
      <c r="H16" s="64">
        <f t="shared" si="1"/>
        <v>5</v>
      </c>
      <c r="I16" s="72">
        <f t="shared" si="6"/>
        <v>1497</v>
      </c>
      <c r="J16" s="3"/>
      <c r="N16" s="4"/>
    </row>
    <row r="17" spans="1:14" ht="18.75" x14ac:dyDescent="0.25">
      <c r="A17" s="160"/>
      <c r="B17" s="67">
        <v>22000</v>
      </c>
      <c r="C17" s="71">
        <f t="shared" si="2"/>
        <v>440</v>
      </c>
      <c r="D17" s="64">
        <f t="shared" si="3"/>
        <v>44</v>
      </c>
      <c r="E17" s="93">
        <f t="shared" si="4"/>
        <v>484</v>
      </c>
      <c r="F17" s="71">
        <f t="shared" si="5"/>
        <v>1540</v>
      </c>
      <c r="G17" s="64">
        <f t="shared" si="0"/>
        <v>22</v>
      </c>
      <c r="H17" s="64">
        <f t="shared" si="1"/>
        <v>6</v>
      </c>
      <c r="I17" s="72">
        <f t="shared" si="6"/>
        <v>1568</v>
      </c>
      <c r="J17" s="3"/>
      <c r="N17" s="4"/>
    </row>
    <row r="18" spans="1:14" ht="18.75" x14ac:dyDescent="0.25">
      <c r="A18" s="160"/>
      <c r="B18" s="67">
        <v>23100</v>
      </c>
      <c r="C18" s="71">
        <f t="shared" si="2"/>
        <v>462</v>
      </c>
      <c r="D18" s="64">
        <f t="shared" si="3"/>
        <v>46</v>
      </c>
      <c r="E18" s="93">
        <f t="shared" si="4"/>
        <v>508</v>
      </c>
      <c r="F18" s="71">
        <f t="shared" si="5"/>
        <v>1617</v>
      </c>
      <c r="G18" s="64">
        <f t="shared" si="0"/>
        <v>23</v>
      </c>
      <c r="H18" s="64">
        <f t="shared" si="1"/>
        <v>6</v>
      </c>
      <c r="I18" s="72">
        <f t="shared" si="6"/>
        <v>1646</v>
      </c>
      <c r="J18" s="3"/>
      <c r="N18" s="4"/>
    </row>
    <row r="19" spans="1:14" ht="18.75" x14ac:dyDescent="0.25">
      <c r="A19" s="78" t="s">
        <v>23</v>
      </c>
      <c r="B19" s="68">
        <v>23800</v>
      </c>
      <c r="C19" s="73">
        <f t="shared" si="2"/>
        <v>476</v>
      </c>
      <c r="D19" s="65">
        <f t="shared" si="3"/>
        <v>48</v>
      </c>
      <c r="E19" s="94">
        <f t="shared" si="4"/>
        <v>524</v>
      </c>
      <c r="F19" s="73">
        <f t="shared" si="5"/>
        <v>1666</v>
      </c>
      <c r="G19" s="65">
        <f t="shared" si="0"/>
        <v>24</v>
      </c>
      <c r="H19" s="65">
        <f t="shared" si="1"/>
        <v>6</v>
      </c>
      <c r="I19" s="74">
        <f t="shared" si="6"/>
        <v>1696</v>
      </c>
      <c r="J19" s="1"/>
      <c r="N19" s="4"/>
    </row>
    <row r="20" spans="1:14" ht="18.75" x14ac:dyDescent="0.25">
      <c r="A20" s="78" t="s">
        <v>24</v>
      </c>
      <c r="B20" s="68">
        <v>24000</v>
      </c>
      <c r="C20" s="73">
        <f t="shared" si="2"/>
        <v>480</v>
      </c>
      <c r="D20" s="65">
        <f t="shared" si="3"/>
        <v>48</v>
      </c>
      <c r="E20" s="94">
        <f t="shared" si="4"/>
        <v>528</v>
      </c>
      <c r="F20" s="73">
        <f t="shared" si="5"/>
        <v>1680</v>
      </c>
      <c r="G20" s="65">
        <f t="shared" si="0"/>
        <v>24</v>
      </c>
      <c r="H20" s="65">
        <f t="shared" si="1"/>
        <v>6</v>
      </c>
      <c r="I20" s="74">
        <f t="shared" si="6"/>
        <v>1710</v>
      </c>
      <c r="J20" s="1"/>
      <c r="N20" s="4"/>
    </row>
    <row r="21" spans="1:14" ht="18.75" x14ac:dyDescent="0.25">
      <c r="A21" s="78" t="s">
        <v>25</v>
      </c>
      <c r="B21" s="68">
        <v>25200</v>
      </c>
      <c r="C21" s="73">
        <f t="shared" si="2"/>
        <v>504</v>
      </c>
      <c r="D21" s="65">
        <f t="shared" si="3"/>
        <v>50</v>
      </c>
      <c r="E21" s="94">
        <f t="shared" si="4"/>
        <v>554</v>
      </c>
      <c r="F21" s="73">
        <f t="shared" si="5"/>
        <v>1764</v>
      </c>
      <c r="G21" s="65">
        <f t="shared" si="0"/>
        <v>25</v>
      </c>
      <c r="H21" s="65">
        <f t="shared" si="1"/>
        <v>6</v>
      </c>
      <c r="I21" s="74">
        <f t="shared" si="6"/>
        <v>1795</v>
      </c>
      <c r="J21" s="1"/>
      <c r="N21" s="4"/>
    </row>
    <row r="22" spans="1:14" ht="18.75" x14ac:dyDescent="0.25">
      <c r="A22" s="78" t="s">
        <v>26</v>
      </c>
      <c r="B22" s="68">
        <v>26400</v>
      </c>
      <c r="C22" s="73">
        <f t="shared" si="2"/>
        <v>528</v>
      </c>
      <c r="D22" s="65">
        <f t="shared" si="3"/>
        <v>53</v>
      </c>
      <c r="E22" s="94">
        <f t="shared" si="4"/>
        <v>581</v>
      </c>
      <c r="F22" s="73">
        <f t="shared" si="5"/>
        <v>1848</v>
      </c>
      <c r="G22" s="65">
        <f t="shared" si="0"/>
        <v>26</v>
      </c>
      <c r="H22" s="65">
        <f t="shared" si="1"/>
        <v>7</v>
      </c>
      <c r="I22" s="74">
        <f t="shared" si="6"/>
        <v>1881</v>
      </c>
      <c r="J22" s="1"/>
      <c r="N22" s="4"/>
    </row>
    <row r="23" spans="1:14" ht="18.75" x14ac:dyDescent="0.25">
      <c r="A23" s="78" t="s">
        <v>27</v>
      </c>
      <c r="B23" s="68">
        <v>27600</v>
      </c>
      <c r="C23" s="73">
        <f t="shared" si="2"/>
        <v>552</v>
      </c>
      <c r="D23" s="65">
        <f t="shared" si="3"/>
        <v>55</v>
      </c>
      <c r="E23" s="94">
        <f t="shared" si="4"/>
        <v>607</v>
      </c>
      <c r="F23" s="73">
        <f t="shared" si="5"/>
        <v>1932</v>
      </c>
      <c r="G23" s="65">
        <f t="shared" si="0"/>
        <v>28</v>
      </c>
      <c r="H23" s="65">
        <f t="shared" si="1"/>
        <v>7</v>
      </c>
      <c r="I23" s="74">
        <f t="shared" si="6"/>
        <v>1967</v>
      </c>
      <c r="J23" s="1"/>
      <c r="N23" s="4"/>
    </row>
    <row r="24" spans="1:14" ht="18.75" x14ac:dyDescent="0.25">
      <c r="A24" s="78" t="s">
        <v>28</v>
      </c>
      <c r="B24" s="68">
        <v>28800</v>
      </c>
      <c r="C24" s="73">
        <f t="shared" si="2"/>
        <v>576</v>
      </c>
      <c r="D24" s="65">
        <f t="shared" si="3"/>
        <v>58</v>
      </c>
      <c r="E24" s="94">
        <f t="shared" si="4"/>
        <v>634</v>
      </c>
      <c r="F24" s="73">
        <f t="shared" si="5"/>
        <v>2016</v>
      </c>
      <c r="G24" s="65">
        <f t="shared" si="0"/>
        <v>29</v>
      </c>
      <c r="H24" s="65">
        <f t="shared" si="1"/>
        <v>7</v>
      </c>
      <c r="I24" s="74">
        <f t="shared" si="6"/>
        <v>2052</v>
      </c>
      <c r="J24" s="1"/>
      <c r="N24" s="4"/>
    </row>
    <row r="25" spans="1:14" ht="18.75" x14ac:dyDescent="0.25">
      <c r="A25" s="78" t="s">
        <v>29</v>
      </c>
      <c r="B25" s="68">
        <v>30300</v>
      </c>
      <c r="C25" s="73">
        <f t="shared" si="2"/>
        <v>606</v>
      </c>
      <c r="D25" s="65">
        <f t="shared" si="3"/>
        <v>61</v>
      </c>
      <c r="E25" s="94">
        <f t="shared" si="4"/>
        <v>667</v>
      </c>
      <c r="F25" s="73">
        <f t="shared" si="5"/>
        <v>2121</v>
      </c>
      <c r="G25" s="65">
        <f t="shared" si="0"/>
        <v>30</v>
      </c>
      <c r="H25" s="65">
        <f t="shared" si="1"/>
        <v>8</v>
      </c>
      <c r="I25" s="74">
        <f t="shared" si="6"/>
        <v>2159</v>
      </c>
      <c r="J25" s="1"/>
      <c r="N25" s="4"/>
    </row>
    <row r="26" spans="1:14" ht="18.75" x14ac:dyDescent="0.25">
      <c r="A26" s="78" t="s">
        <v>30</v>
      </c>
      <c r="B26" s="68">
        <v>31800</v>
      </c>
      <c r="C26" s="73">
        <f t="shared" si="2"/>
        <v>636</v>
      </c>
      <c r="D26" s="65">
        <f t="shared" si="3"/>
        <v>64</v>
      </c>
      <c r="E26" s="94">
        <f t="shared" si="4"/>
        <v>700</v>
      </c>
      <c r="F26" s="73">
        <f t="shared" si="5"/>
        <v>2226</v>
      </c>
      <c r="G26" s="65">
        <f t="shared" si="0"/>
        <v>32</v>
      </c>
      <c r="H26" s="65">
        <f t="shared" si="1"/>
        <v>8</v>
      </c>
      <c r="I26" s="74">
        <f t="shared" si="6"/>
        <v>2266</v>
      </c>
      <c r="J26" s="1"/>
      <c r="N26" s="4"/>
    </row>
    <row r="27" spans="1:14" ht="18.75" x14ac:dyDescent="0.25">
      <c r="A27" s="78" t="s">
        <v>31</v>
      </c>
      <c r="B27" s="68">
        <v>33300</v>
      </c>
      <c r="C27" s="73">
        <f t="shared" si="2"/>
        <v>666</v>
      </c>
      <c r="D27" s="65">
        <f t="shared" si="3"/>
        <v>67</v>
      </c>
      <c r="E27" s="94">
        <f t="shared" si="4"/>
        <v>733</v>
      </c>
      <c r="F27" s="73">
        <f t="shared" si="5"/>
        <v>2331</v>
      </c>
      <c r="G27" s="65">
        <f t="shared" si="0"/>
        <v>33</v>
      </c>
      <c r="H27" s="65">
        <f t="shared" si="1"/>
        <v>8</v>
      </c>
      <c r="I27" s="74">
        <f t="shared" si="6"/>
        <v>2372</v>
      </c>
      <c r="J27" s="1"/>
      <c r="N27" s="4"/>
    </row>
    <row r="28" spans="1:14" ht="18.75" x14ac:dyDescent="0.25">
      <c r="A28" s="78" t="s">
        <v>32</v>
      </c>
      <c r="B28" s="68">
        <v>34800</v>
      </c>
      <c r="C28" s="73">
        <f t="shared" si="2"/>
        <v>696</v>
      </c>
      <c r="D28" s="65">
        <f t="shared" si="3"/>
        <v>70</v>
      </c>
      <c r="E28" s="94">
        <f t="shared" si="4"/>
        <v>766</v>
      </c>
      <c r="F28" s="73">
        <f t="shared" si="5"/>
        <v>2436</v>
      </c>
      <c r="G28" s="65">
        <f t="shared" si="0"/>
        <v>35</v>
      </c>
      <c r="H28" s="65">
        <f t="shared" si="1"/>
        <v>9</v>
      </c>
      <c r="I28" s="74">
        <f t="shared" si="6"/>
        <v>2480</v>
      </c>
      <c r="J28" s="1"/>
      <c r="N28" s="4"/>
    </row>
    <row r="29" spans="1:14" ht="18.75" x14ac:dyDescent="0.25">
      <c r="A29" s="78" t="s">
        <v>33</v>
      </c>
      <c r="B29" s="68">
        <v>36300</v>
      </c>
      <c r="C29" s="73">
        <f t="shared" si="2"/>
        <v>726</v>
      </c>
      <c r="D29" s="65">
        <f t="shared" si="3"/>
        <v>73</v>
      </c>
      <c r="E29" s="94">
        <f t="shared" si="4"/>
        <v>799</v>
      </c>
      <c r="F29" s="73">
        <f t="shared" si="5"/>
        <v>2541</v>
      </c>
      <c r="G29" s="65">
        <f t="shared" si="0"/>
        <v>36</v>
      </c>
      <c r="H29" s="65">
        <f t="shared" si="1"/>
        <v>9</v>
      </c>
      <c r="I29" s="74">
        <f t="shared" si="6"/>
        <v>2586</v>
      </c>
      <c r="J29" s="1"/>
      <c r="N29" s="4"/>
    </row>
    <row r="30" spans="1:14" ht="18.75" x14ac:dyDescent="0.25">
      <c r="A30" s="78" t="s">
        <v>34</v>
      </c>
      <c r="B30" s="68">
        <v>38200</v>
      </c>
      <c r="C30" s="73">
        <f t="shared" si="2"/>
        <v>764</v>
      </c>
      <c r="D30" s="65">
        <f t="shared" si="3"/>
        <v>76</v>
      </c>
      <c r="E30" s="94">
        <f t="shared" si="4"/>
        <v>840</v>
      </c>
      <c r="F30" s="73">
        <f t="shared" si="5"/>
        <v>2674</v>
      </c>
      <c r="G30" s="65">
        <f t="shared" si="0"/>
        <v>38</v>
      </c>
      <c r="H30" s="65">
        <f t="shared" si="1"/>
        <v>10</v>
      </c>
      <c r="I30" s="74">
        <f t="shared" si="6"/>
        <v>2722</v>
      </c>
      <c r="J30" s="1"/>
      <c r="N30" s="4"/>
    </row>
    <row r="31" spans="1:14" ht="18.75" x14ac:dyDescent="0.25">
      <c r="A31" s="78" t="s">
        <v>35</v>
      </c>
      <c r="B31" s="68">
        <v>40100</v>
      </c>
      <c r="C31" s="73">
        <f t="shared" si="2"/>
        <v>802</v>
      </c>
      <c r="D31" s="65">
        <f t="shared" si="3"/>
        <v>80</v>
      </c>
      <c r="E31" s="94">
        <f t="shared" si="4"/>
        <v>882</v>
      </c>
      <c r="F31" s="73">
        <f t="shared" si="5"/>
        <v>2807</v>
      </c>
      <c r="G31" s="65">
        <f t="shared" si="0"/>
        <v>40</v>
      </c>
      <c r="H31" s="65">
        <f t="shared" si="1"/>
        <v>10</v>
      </c>
      <c r="I31" s="74">
        <f t="shared" si="6"/>
        <v>2857</v>
      </c>
      <c r="J31" s="1"/>
      <c r="N31" s="4"/>
    </row>
    <row r="32" spans="1:14" ht="18.75" x14ac:dyDescent="0.25">
      <c r="A32" s="78" t="s">
        <v>36</v>
      </c>
      <c r="B32" s="68">
        <v>42000</v>
      </c>
      <c r="C32" s="73">
        <f t="shared" si="2"/>
        <v>840</v>
      </c>
      <c r="D32" s="65">
        <f t="shared" si="3"/>
        <v>84</v>
      </c>
      <c r="E32" s="94">
        <f t="shared" si="4"/>
        <v>924</v>
      </c>
      <c r="F32" s="73">
        <f t="shared" si="5"/>
        <v>2940</v>
      </c>
      <c r="G32" s="65">
        <f t="shared" si="0"/>
        <v>42</v>
      </c>
      <c r="H32" s="65">
        <f t="shared" si="1"/>
        <v>11</v>
      </c>
      <c r="I32" s="74">
        <f t="shared" si="6"/>
        <v>2993</v>
      </c>
      <c r="J32" s="1"/>
      <c r="N32" s="4"/>
    </row>
    <row r="33" spans="1:14" ht="18.75" x14ac:dyDescent="0.25">
      <c r="A33" s="78" t="s">
        <v>37</v>
      </c>
      <c r="B33" s="68">
        <v>43900</v>
      </c>
      <c r="C33" s="73">
        <f t="shared" si="2"/>
        <v>878</v>
      </c>
      <c r="D33" s="65">
        <f t="shared" si="3"/>
        <v>88</v>
      </c>
      <c r="E33" s="94">
        <f t="shared" si="4"/>
        <v>966</v>
      </c>
      <c r="F33" s="73">
        <f t="shared" si="5"/>
        <v>3073</v>
      </c>
      <c r="G33" s="65">
        <f t="shared" si="0"/>
        <v>44</v>
      </c>
      <c r="H33" s="65">
        <f t="shared" si="1"/>
        <v>11</v>
      </c>
      <c r="I33" s="74">
        <f t="shared" si="6"/>
        <v>3128</v>
      </c>
      <c r="J33" s="1"/>
      <c r="N33" s="4"/>
    </row>
    <row r="34" spans="1:14" ht="19.5" thickBot="1" x14ac:dyDescent="0.3">
      <c r="A34" s="84" t="s">
        <v>38</v>
      </c>
      <c r="B34" s="85">
        <v>45800</v>
      </c>
      <c r="C34" s="75">
        <f t="shared" si="2"/>
        <v>916</v>
      </c>
      <c r="D34" s="76">
        <f t="shared" si="3"/>
        <v>92</v>
      </c>
      <c r="E34" s="95">
        <f t="shared" si="4"/>
        <v>1008</v>
      </c>
      <c r="F34" s="75">
        <f t="shared" si="5"/>
        <v>3206</v>
      </c>
      <c r="G34" s="76">
        <f t="shared" si="0"/>
        <v>46</v>
      </c>
      <c r="H34" s="76">
        <f t="shared" si="1"/>
        <v>11</v>
      </c>
      <c r="I34" s="77">
        <f t="shared" si="6"/>
        <v>3263</v>
      </c>
      <c r="J34" s="1"/>
      <c r="N34" s="4"/>
    </row>
    <row r="35" spans="1:14" ht="17.25" x14ac:dyDescent="0.25">
      <c r="A35" s="157" t="s">
        <v>183</v>
      </c>
      <c r="B35" s="157"/>
      <c r="C35" s="157"/>
      <c r="D35" s="157"/>
      <c r="E35" s="157"/>
      <c r="F35" s="157"/>
      <c r="G35" s="157"/>
      <c r="H35" s="157"/>
      <c r="I35" s="157"/>
    </row>
    <row r="36" spans="1:14" ht="17.25" x14ac:dyDescent="0.25">
      <c r="A36" s="157" t="s">
        <v>18</v>
      </c>
      <c r="B36" s="157"/>
      <c r="C36" s="157"/>
      <c r="D36" s="157"/>
      <c r="E36" s="157"/>
      <c r="F36" s="157"/>
      <c r="G36" s="157"/>
      <c r="H36" s="157"/>
      <c r="I36" s="157"/>
    </row>
    <row r="37" spans="1:14" ht="17.25" x14ac:dyDescent="0.25">
      <c r="A37" s="157" t="s">
        <v>41</v>
      </c>
      <c r="B37" s="157"/>
      <c r="C37" s="157"/>
      <c r="D37" s="157"/>
      <c r="E37" s="157"/>
      <c r="F37" s="157"/>
      <c r="G37" s="157"/>
      <c r="H37" s="157"/>
      <c r="I37" s="157"/>
    </row>
    <row r="38" spans="1:14" ht="16.5" x14ac:dyDescent="0.25">
      <c r="A38" s="6" t="s">
        <v>15</v>
      </c>
      <c r="B38" s="6"/>
      <c r="C38" s="6"/>
      <c r="D38" s="6"/>
      <c r="E38" s="6"/>
      <c r="F38" s="6"/>
      <c r="G38" s="6"/>
      <c r="H38" s="6"/>
      <c r="I38" s="7"/>
    </row>
    <row r="39" spans="1:14" ht="16.5" x14ac:dyDescent="0.25">
      <c r="A39" s="155" t="s">
        <v>6</v>
      </c>
      <c r="B39" s="155"/>
      <c r="C39" s="155"/>
      <c r="D39" s="155"/>
      <c r="E39" s="155"/>
      <c r="F39" s="155"/>
      <c r="G39" s="62"/>
      <c r="H39" s="62"/>
      <c r="I39" s="7"/>
    </row>
    <row r="40" spans="1:14" ht="16.5" x14ac:dyDescent="0.25">
      <c r="A40" s="155" t="s">
        <v>21</v>
      </c>
      <c r="B40" s="155"/>
      <c r="C40" s="155"/>
      <c r="D40" s="155"/>
      <c r="E40" s="155"/>
      <c r="F40" s="155"/>
      <c r="G40" s="155"/>
      <c r="H40" s="155"/>
      <c r="I40" s="155"/>
    </row>
    <row r="41" spans="1:14" ht="28.5" customHeight="1" x14ac:dyDescent="0.25">
      <c r="A41" s="158" t="s">
        <v>7</v>
      </c>
      <c r="B41" s="158"/>
      <c r="C41" s="158"/>
      <c r="D41" s="158"/>
      <c r="E41" s="158"/>
      <c r="F41" s="158"/>
      <c r="G41" s="158"/>
      <c r="H41" s="158"/>
      <c r="I41" s="158"/>
    </row>
    <row r="42" spans="1:14" ht="16.5" x14ac:dyDescent="0.25">
      <c r="A42" s="155" t="s">
        <v>19</v>
      </c>
      <c r="B42" s="155"/>
      <c r="C42" s="155"/>
      <c r="D42" s="155"/>
      <c r="E42" s="155"/>
      <c r="F42" s="155"/>
      <c r="G42" s="155"/>
      <c r="H42" s="155"/>
      <c r="I42" s="155"/>
    </row>
    <row r="43" spans="1:14" ht="16.5" x14ac:dyDescent="0.25">
      <c r="A43" s="155" t="s">
        <v>16</v>
      </c>
      <c r="B43" s="155"/>
      <c r="C43" s="155"/>
      <c r="D43" s="155"/>
      <c r="E43" s="155"/>
      <c r="F43" s="155"/>
      <c r="G43" s="62"/>
      <c r="H43" s="62"/>
      <c r="I43" s="7"/>
    </row>
    <row r="44" spans="1:14" ht="17.25" x14ac:dyDescent="0.25">
      <c r="A44" s="156" t="s">
        <v>20</v>
      </c>
      <c r="B44" s="156"/>
      <c r="C44" s="156"/>
      <c r="D44" s="156"/>
      <c r="E44" s="156"/>
      <c r="F44" s="156"/>
      <c r="G44" s="63"/>
      <c r="H44" s="63"/>
      <c r="I44" s="7"/>
    </row>
    <row r="45" spans="1:14" ht="17.25" x14ac:dyDescent="0.25">
      <c r="A45" s="154" t="s">
        <v>40</v>
      </c>
      <c r="B45" s="154"/>
      <c r="C45" s="154"/>
      <c r="D45" s="154"/>
      <c r="E45" s="154"/>
      <c r="F45" s="154"/>
      <c r="G45" s="154"/>
      <c r="H45" s="7"/>
      <c r="I45" s="7"/>
    </row>
    <row r="46" spans="1:14" ht="17.25" x14ac:dyDescent="0.25">
      <c r="A46" s="154" t="s">
        <v>39</v>
      </c>
      <c r="B46" s="154"/>
      <c r="C46" s="154"/>
      <c r="D46" s="154"/>
      <c r="E46" s="154"/>
      <c r="F46" s="154"/>
      <c r="G46" s="154"/>
      <c r="H46" s="7"/>
      <c r="I46" s="7"/>
    </row>
    <row r="47" spans="1:14" x14ac:dyDescent="0.25">
      <c r="A47" s="2" t="s">
        <v>184</v>
      </c>
    </row>
    <row r="55" spans="7:7" x14ac:dyDescent="0.25">
      <c r="G55" s="10"/>
    </row>
  </sheetData>
  <mergeCells count="25">
    <mergeCell ref="A46:G46"/>
    <mergeCell ref="A36:I36"/>
    <mergeCell ref="A37:I37"/>
    <mergeCell ref="A39:F39"/>
    <mergeCell ref="A40:I40"/>
    <mergeCell ref="A41:I41"/>
    <mergeCell ref="A42:I42"/>
    <mergeCell ref="A7:A18"/>
    <mergeCell ref="A35:I35"/>
    <mergeCell ref="A43:F43"/>
    <mergeCell ref="A44:F44"/>
    <mergeCell ref="A45:G45"/>
    <mergeCell ref="B1:I1"/>
    <mergeCell ref="B2:I2"/>
    <mergeCell ref="A3:A6"/>
    <mergeCell ref="B3:B6"/>
    <mergeCell ref="C3:E3"/>
    <mergeCell ref="F3:I3"/>
    <mergeCell ref="C4:C5"/>
    <mergeCell ref="D4:D5"/>
    <mergeCell ref="E4:E6"/>
    <mergeCell ref="F4:F5"/>
    <mergeCell ref="G4:G5"/>
    <mergeCell ref="H4:H5"/>
    <mergeCell ref="I4:I6"/>
  </mergeCells>
  <phoneticPr fontId="2" type="noConversion"/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4" zoomScale="85" zoomScaleNormal="85" workbookViewId="0">
      <selection activeCell="C28" sqref="C28"/>
    </sheetView>
  </sheetViews>
  <sheetFormatPr defaultRowHeight="15.75" x14ac:dyDescent="0.25"/>
  <cols>
    <col min="1" max="1" width="9" style="2"/>
    <col min="2" max="2" width="4.375" style="2" bestFit="1" customWidth="1"/>
    <col min="3" max="3" width="23.375" style="2" bestFit="1" customWidth="1"/>
    <col min="4" max="4" width="11.625" style="2" customWidth="1"/>
    <col min="5" max="5" width="12.625" style="2" hidden="1" customWidth="1"/>
    <col min="6" max="6" width="12.875" style="2" customWidth="1"/>
    <col min="7" max="7" width="9" style="2"/>
    <col min="8" max="8" width="4.375" style="2" bestFit="1" customWidth="1"/>
    <col min="9" max="9" width="26" style="2" bestFit="1" customWidth="1"/>
    <col min="10" max="10" width="11.5" style="2" customWidth="1"/>
    <col min="11" max="11" width="12.375" style="2" hidden="1" customWidth="1"/>
    <col min="12" max="12" width="14.125" style="2" customWidth="1"/>
    <col min="13" max="16384" width="9" style="2"/>
  </cols>
  <sheetData>
    <row r="1" spans="1:13" ht="27" x14ac:dyDescent="0.25">
      <c r="A1" s="172" t="s">
        <v>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3" ht="16.5" x14ac:dyDescent="0.25">
      <c r="A2" s="173" t="s">
        <v>201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3" ht="16.5" x14ac:dyDescent="0.25">
      <c r="A3" s="174" t="s">
        <v>42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3" ht="17.25" thickBot="1" x14ac:dyDescent="0.3">
      <c r="A4" s="175" t="s">
        <v>10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2"/>
    </row>
    <row r="5" spans="1:13" ht="33.75" thickBot="1" x14ac:dyDescent="0.3">
      <c r="A5" s="23" t="s">
        <v>110</v>
      </c>
      <c r="B5" s="24" t="s">
        <v>111</v>
      </c>
      <c r="C5" s="24" t="s">
        <v>112</v>
      </c>
      <c r="D5" s="25" t="s">
        <v>113</v>
      </c>
      <c r="E5" s="25" t="s">
        <v>113</v>
      </c>
      <c r="F5" s="26" t="s">
        <v>12</v>
      </c>
      <c r="G5" s="23" t="s">
        <v>110</v>
      </c>
      <c r="H5" s="24" t="s">
        <v>111</v>
      </c>
      <c r="I5" s="24" t="s">
        <v>112</v>
      </c>
      <c r="J5" s="27" t="s">
        <v>113</v>
      </c>
      <c r="K5" s="25" t="s">
        <v>11</v>
      </c>
      <c r="L5" s="28" t="s">
        <v>12</v>
      </c>
    </row>
    <row r="6" spans="1:13" x14ac:dyDescent="0.25">
      <c r="A6" s="189" t="s">
        <v>114</v>
      </c>
      <c r="B6" s="20">
        <v>1</v>
      </c>
      <c r="C6" s="20" t="s">
        <v>43</v>
      </c>
      <c r="D6" s="21" t="s">
        <v>44</v>
      </c>
      <c r="E6" s="29">
        <v>1500</v>
      </c>
      <c r="F6" s="30">
        <f>ROUND(E6*6%,0)</f>
        <v>90</v>
      </c>
      <c r="G6" s="189" t="s">
        <v>121</v>
      </c>
      <c r="H6" s="20">
        <v>36</v>
      </c>
      <c r="I6" s="31" t="s">
        <v>122</v>
      </c>
      <c r="J6" s="32" t="s">
        <v>123</v>
      </c>
      <c r="K6" s="29">
        <v>48200</v>
      </c>
      <c r="L6" s="33">
        <f>ROUND(K6*6%,0)</f>
        <v>2892</v>
      </c>
    </row>
    <row r="7" spans="1:13" x14ac:dyDescent="0.25">
      <c r="A7" s="185"/>
      <c r="B7" s="11">
        <v>2</v>
      </c>
      <c r="C7" s="11" t="s">
        <v>45</v>
      </c>
      <c r="D7" s="12" t="s">
        <v>46</v>
      </c>
      <c r="E7" s="14">
        <v>3000</v>
      </c>
      <c r="F7" s="34">
        <f t="shared" ref="F7:F40" si="0">ROUND(E7*6%,0)</f>
        <v>180</v>
      </c>
      <c r="G7" s="185"/>
      <c r="H7" s="11">
        <v>37</v>
      </c>
      <c r="I7" s="15" t="s">
        <v>124</v>
      </c>
      <c r="J7" s="35" t="s">
        <v>125</v>
      </c>
      <c r="K7" s="14">
        <v>50600</v>
      </c>
      <c r="L7" s="13">
        <f t="shared" ref="L7:L33" si="1">ROUND(K7*6%,0)</f>
        <v>3036</v>
      </c>
    </row>
    <row r="8" spans="1:13" x14ac:dyDescent="0.25">
      <c r="A8" s="185"/>
      <c r="B8" s="11">
        <v>3</v>
      </c>
      <c r="C8" s="11" t="s">
        <v>47</v>
      </c>
      <c r="D8" s="12" t="s">
        <v>48</v>
      </c>
      <c r="E8" s="14">
        <v>4500</v>
      </c>
      <c r="F8" s="34">
        <f t="shared" si="0"/>
        <v>270</v>
      </c>
      <c r="G8" s="185"/>
      <c r="H8" s="11">
        <v>38</v>
      </c>
      <c r="I8" s="15" t="s">
        <v>126</v>
      </c>
      <c r="J8" s="35" t="s">
        <v>127</v>
      </c>
      <c r="K8" s="14">
        <v>53000</v>
      </c>
      <c r="L8" s="13">
        <f t="shared" si="1"/>
        <v>3180</v>
      </c>
      <c r="M8" s="36"/>
    </row>
    <row r="9" spans="1:13" x14ac:dyDescent="0.25">
      <c r="A9" s="185"/>
      <c r="B9" s="11">
        <v>4</v>
      </c>
      <c r="C9" s="11" t="s">
        <v>49</v>
      </c>
      <c r="D9" s="12" t="s">
        <v>50</v>
      </c>
      <c r="E9" s="14">
        <v>6000</v>
      </c>
      <c r="F9" s="34">
        <f t="shared" si="0"/>
        <v>360</v>
      </c>
      <c r="G9" s="185"/>
      <c r="H9" s="11">
        <v>39</v>
      </c>
      <c r="I9" s="15" t="s">
        <v>128</v>
      </c>
      <c r="J9" s="35" t="s">
        <v>129</v>
      </c>
      <c r="K9" s="14">
        <v>55400</v>
      </c>
      <c r="L9" s="13">
        <f t="shared" si="1"/>
        <v>3324</v>
      </c>
    </row>
    <row r="10" spans="1:13" ht="16.5" thickBot="1" x14ac:dyDescent="0.3">
      <c r="A10" s="186"/>
      <c r="B10" s="17">
        <v>5</v>
      </c>
      <c r="C10" s="17" t="s">
        <v>51</v>
      </c>
      <c r="D10" s="18" t="s">
        <v>52</v>
      </c>
      <c r="E10" s="37">
        <v>7500</v>
      </c>
      <c r="F10" s="38">
        <f t="shared" si="0"/>
        <v>450</v>
      </c>
      <c r="G10" s="186"/>
      <c r="H10" s="17">
        <v>40</v>
      </c>
      <c r="I10" s="39" t="s">
        <v>130</v>
      </c>
      <c r="J10" s="40" t="s">
        <v>131</v>
      </c>
      <c r="K10" s="37">
        <v>57800</v>
      </c>
      <c r="L10" s="19">
        <f t="shared" si="1"/>
        <v>3468</v>
      </c>
    </row>
    <row r="11" spans="1:13" x14ac:dyDescent="0.25">
      <c r="A11" s="190" t="s">
        <v>115</v>
      </c>
      <c r="B11" s="41">
        <v>6</v>
      </c>
      <c r="C11" s="41" t="s">
        <v>53</v>
      </c>
      <c r="D11" s="42" t="s">
        <v>54</v>
      </c>
      <c r="E11" s="43">
        <v>8700</v>
      </c>
      <c r="F11" s="44">
        <f t="shared" si="0"/>
        <v>522</v>
      </c>
      <c r="G11" s="189" t="s">
        <v>132</v>
      </c>
      <c r="H11" s="20">
        <v>41</v>
      </c>
      <c r="I11" s="31" t="s">
        <v>133</v>
      </c>
      <c r="J11" s="32" t="s">
        <v>134</v>
      </c>
      <c r="K11" s="29">
        <v>60800</v>
      </c>
      <c r="L11" s="33">
        <f t="shared" si="1"/>
        <v>3648</v>
      </c>
    </row>
    <row r="12" spans="1:13" x14ac:dyDescent="0.25">
      <c r="A12" s="190"/>
      <c r="B12" s="11">
        <v>7</v>
      </c>
      <c r="C12" s="11" t="s">
        <v>55</v>
      </c>
      <c r="D12" s="12" t="s">
        <v>56</v>
      </c>
      <c r="E12" s="14">
        <v>9900</v>
      </c>
      <c r="F12" s="34">
        <f t="shared" si="0"/>
        <v>594</v>
      </c>
      <c r="G12" s="185"/>
      <c r="H12" s="11">
        <v>42</v>
      </c>
      <c r="I12" s="15" t="s">
        <v>135</v>
      </c>
      <c r="J12" s="35" t="s">
        <v>136</v>
      </c>
      <c r="K12" s="14">
        <v>63800</v>
      </c>
      <c r="L12" s="13">
        <f t="shared" si="1"/>
        <v>3828</v>
      </c>
    </row>
    <row r="13" spans="1:13" x14ac:dyDescent="0.25">
      <c r="A13" s="190"/>
      <c r="B13" s="11">
        <v>8</v>
      </c>
      <c r="C13" s="11" t="s">
        <v>57</v>
      </c>
      <c r="D13" s="12" t="s">
        <v>58</v>
      </c>
      <c r="E13" s="14">
        <v>11100</v>
      </c>
      <c r="F13" s="34">
        <f t="shared" si="0"/>
        <v>666</v>
      </c>
      <c r="G13" s="185"/>
      <c r="H13" s="11">
        <v>43</v>
      </c>
      <c r="I13" s="15" t="s">
        <v>137</v>
      </c>
      <c r="J13" s="35" t="s">
        <v>138</v>
      </c>
      <c r="K13" s="14">
        <v>66800</v>
      </c>
      <c r="L13" s="13">
        <f t="shared" si="1"/>
        <v>4008</v>
      </c>
    </row>
    <row r="14" spans="1:13" x14ac:dyDescent="0.25">
      <c r="A14" s="190"/>
      <c r="B14" s="11">
        <v>9</v>
      </c>
      <c r="C14" s="11" t="s">
        <v>59</v>
      </c>
      <c r="D14" s="12" t="s">
        <v>60</v>
      </c>
      <c r="E14" s="14">
        <v>12540</v>
      </c>
      <c r="F14" s="34">
        <f t="shared" si="0"/>
        <v>752</v>
      </c>
      <c r="G14" s="185"/>
      <c r="H14" s="11">
        <v>44</v>
      </c>
      <c r="I14" s="15" t="s">
        <v>139</v>
      </c>
      <c r="J14" s="35" t="s">
        <v>140</v>
      </c>
      <c r="K14" s="14">
        <v>69800</v>
      </c>
      <c r="L14" s="13">
        <f t="shared" si="1"/>
        <v>4188</v>
      </c>
    </row>
    <row r="15" spans="1:13" ht="16.5" thickBot="1" x14ac:dyDescent="0.3">
      <c r="A15" s="190"/>
      <c r="B15" s="48">
        <v>10</v>
      </c>
      <c r="C15" s="48" t="s">
        <v>61</v>
      </c>
      <c r="D15" s="49" t="s">
        <v>62</v>
      </c>
      <c r="E15" s="50">
        <v>13500</v>
      </c>
      <c r="F15" s="51">
        <f t="shared" si="0"/>
        <v>810</v>
      </c>
      <c r="G15" s="186"/>
      <c r="H15" s="17">
        <v>45</v>
      </c>
      <c r="I15" s="39" t="s">
        <v>141</v>
      </c>
      <c r="J15" s="40" t="s">
        <v>142</v>
      </c>
      <c r="K15" s="37">
        <v>72800</v>
      </c>
      <c r="L15" s="19">
        <f t="shared" si="1"/>
        <v>4368</v>
      </c>
    </row>
    <row r="16" spans="1:13" x14ac:dyDescent="0.25">
      <c r="A16" s="189" t="s">
        <v>116</v>
      </c>
      <c r="B16" s="20">
        <v>11</v>
      </c>
      <c r="C16" s="20" t="s">
        <v>63</v>
      </c>
      <c r="D16" s="21" t="s">
        <v>64</v>
      </c>
      <c r="E16" s="29">
        <v>15840</v>
      </c>
      <c r="F16" s="30">
        <f t="shared" si="0"/>
        <v>950</v>
      </c>
      <c r="G16" s="187" t="s">
        <v>143</v>
      </c>
      <c r="H16" s="41">
        <v>46</v>
      </c>
      <c r="I16" s="45" t="s">
        <v>144</v>
      </c>
      <c r="J16" s="46" t="s">
        <v>145</v>
      </c>
      <c r="K16" s="43">
        <v>76500</v>
      </c>
      <c r="L16" s="47">
        <f t="shared" si="1"/>
        <v>4590</v>
      </c>
    </row>
    <row r="17" spans="1:12" x14ac:dyDescent="0.25">
      <c r="A17" s="185"/>
      <c r="B17" s="11">
        <v>12</v>
      </c>
      <c r="C17" s="11" t="s">
        <v>65</v>
      </c>
      <c r="D17" s="12" t="s">
        <v>66</v>
      </c>
      <c r="E17" s="14">
        <v>16500</v>
      </c>
      <c r="F17" s="34">
        <f t="shared" si="0"/>
        <v>990</v>
      </c>
      <c r="G17" s="187"/>
      <c r="H17" s="11">
        <v>47</v>
      </c>
      <c r="I17" s="15" t="s">
        <v>146</v>
      </c>
      <c r="J17" s="35" t="s">
        <v>147</v>
      </c>
      <c r="K17" s="14">
        <v>80200</v>
      </c>
      <c r="L17" s="47">
        <f t="shared" si="1"/>
        <v>4812</v>
      </c>
    </row>
    <row r="18" spans="1:12" x14ac:dyDescent="0.25">
      <c r="A18" s="185"/>
      <c r="B18" s="11">
        <v>13</v>
      </c>
      <c r="C18" s="11" t="s">
        <v>67</v>
      </c>
      <c r="D18" s="12" t="s">
        <v>68</v>
      </c>
      <c r="E18" s="14">
        <v>17280</v>
      </c>
      <c r="F18" s="34">
        <f t="shared" si="0"/>
        <v>1037</v>
      </c>
      <c r="G18" s="187"/>
      <c r="H18" s="11">
        <v>48</v>
      </c>
      <c r="I18" s="15" t="s">
        <v>148</v>
      </c>
      <c r="J18" s="35" t="s">
        <v>149</v>
      </c>
      <c r="K18" s="14">
        <v>83900</v>
      </c>
      <c r="L18" s="13">
        <f t="shared" si="1"/>
        <v>5034</v>
      </c>
    </row>
    <row r="19" spans="1:12" ht="16.5" thickBot="1" x14ac:dyDescent="0.3">
      <c r="A19" s="185"/>
      <c r="B19" s="11">
        <v>14</v>
      </c>
      <c r="C19" s="11" t="s">
        <v>69</v>
      </c>
      <c r="D19" s="12" t="s">
        <v>70</v>
      </c>
      <c r="E19" s="14">
        <v>17880</v>
      </c>
      <c r="F19" s="34">
        <f t="shared" si="0"/>
        <v>1073</v>
      </c>
      <c r="G19" s="187"/>
      <c r="H19" s="48">
        <v>49</v>
      </c>
      <c r="I19" s="52" t="s">
        <v>150</v>
      </c>
      <c r="J19" s="53" t="s">
        <v>151</v>
      </c>
      <c r="K19" s="50">
        <v>87600</v>
      </c>
      <c r="L19" s="54">
        <f t="shared" si="1"/>
        <v>5256</v>
      </c>
    </row>
    <row r="20" spans="1:12" x14ac:dyDescent="0.25">
      <c r="A20" s="185"/>
      <c r="B20" s="11">
        <v>15</v>
      </c>
      <c r="C20" s="11" t="s">
        <v>71</v>
      </c>
      <c r="D20" s="12" t="s">
        <v>72</v>
      </c>
      <c r="E20" s="14">
        <v>19047</v>
      </c>
      <c r="F20" s="34">
        <f t="shared" si="0"/>
        <v>1143</v>
      </c>
      <c r="G20" s="205" t="s">
        <v>152</v>
      </c>
      <c r="H20" s="20">
        <v>50</v>
      </c>
      <c r="I20" s="31" t="s">
        <v>153</v>
      </c>
      <c r="J20" s="32" t="s">
        <v>154</v>
      </c>
      <c r="K20" s="29">
        <v>92100</v>
      </c>
      <c r="L20" s="33">
        <f t="shared" si="1"/>
        <v>5526</v>
      </c>
    </row>
    <row r="21" spans="1:12" ht="16.5" customHeight="1" x14ac:dyDescent="0.25">
      <c r="A21" s="185"/>
      <c r="B21" s="11">
        <v>16</v>
      </c>
      <c r="C21" s="11" t="s">
        <v>73</v>
      </c>
      <c r="D21" s="12" t="s">
        <v>74</v>
      </c>
      <c r="E21" s="14">
        <v>20008</v>
      </c>
      <c r="F21" s="34">
        <f t="shared" si="0"/>
        <v>1200</v>
      </c>
      <c r="G21" s="206"/>
      <c r="H21" s="11">
        <v>51</v>
      </c>
      <c r="I21" s="15" t="s">
        <v>155</v>
      </c>
      <c r="J21" s="35" t="s">
        <v>156</v>
      </c>
      <c r="K21" s="14">
        <v>96600</v>
      </c>
      <c r="L21" s="13">
        <f t="shared" si="1"/>
        <v>5796</v>
      </c>
    </row>
    <row r="22" spans="1:12" ht="16.5" customHeight="1" x14ac:dyDescent="0.25">
      <c r="A22" s="185"/>
      <c r="B22" s="11">
        <v>17</v>
      </c>
      <c r="C22" s="11" t="s">
        <v>75</v>
      </c>
      <c r="D22" s="12" t="s">
        <v>76</v>
      </c>
      <c r="E22" s="14">
        <v>21009</v>
      </c>
      <c r="F22" s="34">
        <f t="shared" si="0"/>
        <v>1261</v>
      </c>
      <c r="G22" s="206"/>
      <c r="H22" s="11">
        <v>52</v>
      </c>
      <c r="I22" s="15" t="s">
        <v>157</v>
      </c>
      <c r="J22" s="35" t="s">
        <v>158</v>
      </c>
      <c r="K22" s="14">
        <v>101100</v>
      </c>
      <c r="L22" s="13">
        <f t="shared" si="1"/>
        <v>6066</v>
      </c>
    </row>
    <row r="23" spans="1:12" ht="16.5" customHeight="1" x14ac:dyDescent="0.25">
      <c r="A23" s="185"/>
      <c r="B23" s="11">
        <v>18</v>
      </c>
      <c r="C23" s="11" t="s">
        <v>77</v>
      </c>
      <c r="D23" s="12" t="s">
        <v>78</v>
      </c>
      <c r="E23" s="14">
        <v>22000</v>
      </c>
      <c r="F23" s="34">
        <v>1320</v>
      </c>
      <c r="G23" s="206"/>
      <c r="H23" s="11">
        <v>53</v>
      </c>
      <c r="I23" s="15" t="s">
        <v>159</v>
      </c>
      <c r="J23" s="35" t="s">
        <v>160</v>
      </c>
      <c r="K23" s="55">
        <v>105600</v>
      </c>
      <c r="L23" s="13">
        <f>ROUND(K23*6%,0)</f>
        <v>6336</v>
      </c>
    </row>
    <row r="24" spans="1:12" s="56" customFormat="1" ht="17.25" customHeight="1" thickBot="1" x14ac:dyDescent="0.3">
      <c r="A24" s="185"/>
      <c r="B24" s="11">
        <v>19</v>
      </c>
      <c r="C24" s="15" t="s">
        <v>79</v>
      </c>
      <c r="D24" s="16" t="s">
        <v>80</v>
      </c>
      <c r="E24" s="55">
        <v>23100</v>
      </c>
      <c r="F24" s="34">
        <v>1386</v>
      </c>
      <c r="G24" s="207"/>
      <c r="H24" s="17">
        <v>54</v>
      </c>
      <c r="I24" s="39" t="s">
        <v>161</v>
      </c>
      <c r="J24" s="40" t="s">
        <v>162</v>
      </c>
      <c r="K24" s="57">
        <v>110100</v>
      </c>
      <c r="L24" s="19">
        <f>ROUND(K24*6%,0)</f>
        <v>6606</v>
      </c>
    </row>
    <row r="25" spans="1:12" ht="17.25" customHeight="1" thickBot="1" x14ac:dyDescent="0.3">
      <c r="A25" s="185"/>
      <c r="B25" s="48">
        <v>20</v>
      </c>
      <c r="C25" s="52" t="s">
        <v>198</v>
      </c>
      <c r="D25" s="208" t="s">
        <v>199</v>
      </c>
      <c r="E25" s="204">
        <v>23100</v>
      </c>
      <c r="F25" s="51">
        <f t="shared" si="0"/>
        <v>1386</v>
      </c>
      <c r="G25" s="187" t="s">
        <v>163</v>
      </c>
      <c r="H25" s="41">
        <v>55</v>
      </c>
      <c r="I25" s="45" t="s">
        <v>164</v>
      </c>
      <c r="J25" s="46" t="s">
        <v>165</v>
      </c>
      <c r="K25" s="43">
        <v>115500</v>
      </c>
      <c r="L25" s="47">
        <f>ROUND(K25*6%,0)</f>
        <v>6930</v>
      </c>
    </row>
    <row r="26" spans="1:12" x14ac:dyDescent="0.25">
      <c r="A26" s="189" t="s">
        <v>117</v>
      </c>
      <c r="B26" s="20">
        <v>21</v>
      </c>
      <c r="C26" s="20" t="s">
        <v>200</v>
      </c>
      <c r="D26" s="21" t="s">
        <v>81</v>
      </c>
      <c r="E26" s="29">
        <v>24000</v>
      </c>
      <c r="F26" s="33">
        <f t="shared" si="0"/>
        <v>1440</v>
      </c>
      <c r="G26" s="187"/>
      <c r="H26" s="11">
        <v>56</v>
      </c>
      <c r="I26" s="15" t="s">
        <v>166</v>
      </c>
      <c r="J26" s="35" t="s">
        <v>167</v>
      </c>
      <c r="K26" s="14">
        <v>120900</v>
      </c>
      <c r="L26" s="13">
        <f>ROUND(K26*6%,0)</f>
        <v>7254</v>
      </c>
    </row>
    <row r="27" spans="1:12" x14ac:dyDescent="0.25">
      <c r="A27" s="185"/>
      <c r="B27" s="11">
        <v>22</v>
      </c>
      <c r="C27" s="11" t="s">
        <v>82</v>
      </c>
      <c r="D27" s="12" t="s">
        <v>83</v>
      </c>
      <c r="E27" s="14">
        <v>25200</v>
      </c>
      <c r="F27" s="13">
        <f t="shared" si="0"/>
        <v>1512</v>
      </c>
      <c r="G27" s="187"/>
      <c r="H27" s="11">
        <v>57</v>
      </c>
      <c r="I27" s="15" t="s">
        <v>168</v>
      </c>
      <c r="J27" s="35" t="s">
        <v>169</v>
      </c>
      <c r="K27" s="14">
        <v>126300</v>
      </c>
      <c r="L27" s="13">
        <f>ROUND(K27*6%,0)</f>
        <v>7578</v>
      </c>
    </row>
    <row r="28" spans="1:12" x14ac:dyDescent="0.25">
      <c r="A28" s="185"/>
      <c r="B28" s="11">
        <v>23</v>
      </c>
      <c r="C28" s="11" t="s">
        <v>84</v>
      </c>
      <c r="D28" s="12" t="s">
        <v>85</v>
      </c>
      <c r="E28" s="14">
        <v>26400</v>
      </c>
      <c r="F28" s="13">
        <f t="shared" si="0"/>
        <v>1584</v>
      </c>
      <c r="G28" s="187"/>
      <c r="H28" s="11">
        <v>58</v>
      </c>
      <c r="I28" s="15" t="s">
        <v>170</v>
      </c>
      <c r="J28" s="35" t="s">
        <v>171</v>
      </c>
      <c r="K28" s="14">
        <v>131700</v>
      </c>
      <c r="L28" s="13">
        <f>ROUND(K28*6%,0)</f>
        <v>7902</v>
      </c>
    </row>
    <row r="29" spans="1:12" x14ac:dyDescent="0.25">
      <c r="A29" s="185"/>
      <c r="B29" s="11">
        <v>24</v>
      </c>
      <c r="C29" s="11" t="s">
        <v>86</v>
      </c>
      <c r="D29" s="12" t="s">
        <v>87</v>
      </c>
      <c r="E29" s="14">
        <v>27600</v>
      </c>
      <c r="F29" s="13">
        <f t="shared" si="0"/>
        <v>1656</v>
      </c>
      <c r="G29" s="187"/>
      <c r="H29" s="11">
        <v>59</v>
      </c>
      <c r="I29" s="15" t="s">
        <v>172</v>
      </c>
      <c r="J29" s="35" t="s">
        <v>173</v>
      </c>
      <c r="K29" s="14">
        <v>137100</v>
      </c>
      <c r="L29" s="13">
        <f>ROUND(K29*6%,0)</f>
        <v>8226</v>
      </c>
    </row>
    <row r="30" spans="1:12" ht="16.5" thickBot="1" x14ac:dyDescent="0.3">
      <c r="A30" s="186"/>
      <c r="B30" s="17">
        <v>25</v>
      </c>
      <c r="C30" s="17" t="s">
        <v>88</v>
      </c>
      <c r="D30" s="18" t="s">
        <v>89</v>
      </c>
      <c r="E30" s="37">
        <v>28800</v>
      </c>
      <c r="F30" s="19">
        <f t="shared" si="0"/>
        <v>1728</v>
      </c>
      <c r="G30" s="187"/>
      <c r="H30" s="11">
        <v>60</v>
      </c>
      <c r="I30" s="15" t="s">
        <v>174</v>
      </c>
      <c r="J30" s="35" t="s">
        <v>175</v>
      </c>
      <c r="K30" s="14">
        <v>142500</v>
      </c>
      <c r="L30" s="13">
        <f>ROUND(K30*6%,0)</f>
        <v>8550</v>
      </c>
    </row>
    <row r="31" spans="1:12" x14ac:dyDescent="0.25">
      <c r="A31" s="185" t="s">
        <v>118</v>
      </c>
      <c r="B31" s="41">
        <v>26</v>
      </c>
      <c r="C31" s="41" t="s">
        <v>90</v>
      </c>
      <c r="D31" s="42" t="s">
        <v>91</v>
      </c>
      <c r="E31" s="43">
        <v>30300</v>
      </c>
      <c r="F31" s="47">
        <f t="shared" si="0"/>
        <v>1818</v>
      </c>
      <c r="G31" s="187"/>
      <c r="H31" s="11">
        <v>61</v>
      </c>
      <c r="I31" s="15" t="s">
        <v>176</v>
      </c>
      <c r="J31" s="35" t="s">
        <v>177</v>
      </c>
      <c r="K31" s="14">
        <v>147900</v>
      </c>
      <c r="L31" s="13">
        <f>ROUND(K31*6%,0)</f>
        <v>8874</v>
      </c>
    </row>
    <row r="32" spans="1:12" ht="16.5" thickBot="1" x14ac:dyDescent="0.3">
      <c r="A32" s="185"/>
      <c r="B32" s="11">
        <v>27</v>
      </c>
      <c r="C32" s="11" t="s">
        <v>92</v>
      </c>
      <c r="D32" s="12" t="s">
        <v>93</v>
      </c>
      <c r="E32" s="14">
        <v>31800</v>
      </c>
      <c r="F32" s="13">
        <f t="shared" si="0"/>
        <v>1908</v>
      </c>
      <c r="G32" s="188"/>
      <c r="H32" s="17">
        <v>62</v>
      </c>
      <c r="I32" s="39" t="s">
        <v>178</v>
      </c>
      <c r="J32" s="40" t="s">
        <v>120</v>
      </c>
      <c r="K32" s="37">
        <v>150000</v>
      </c>
      <c r="L32" s="19">
        <f>ROUND(K32*6%,0)</f>
        <v>9000</v>
      </c>
    </row>
    <row r="33" spans="1:12" x14ac:dyDescent="0.25">
      <c r="A33" s="185"/>
      <c r="B33" s="11">
        <v>28</v>
      </c>
      <c r="C33" s="11" t="s">
        <v>94</v>
      </c>
      <c r="D33" s="12" t="s">
        <v>95</v>
      </c>
      <c r="E33" s="14">
        <v>33300</v>
      </c>
      <c r="F33" s="13">
        <f t="shared" si="0"/>
        <v>1998</v>
      </c>
      <c r="G33" s="176" t="s">
        <v>179</v>
      </c>
      <c r="H33" s="177"/>
      <c r="I33" s="177"/>
      <c r="J33" s="177"/>
      <c r="K33" s="177"/>
      <c r="L33" s="178"/>
    </row>
    <row r="34" spans="1:12" ht="15.75" customHeight="1" x14ac:dyDescent="0.25">
      <c r="A34" s="185"/>
      <c r="B34" s="11">
        <v>29</v>
      </c>
      <c r="C34" s="11" t="s">
        <v>96</v>
      </c>
      <c r="D34" s="12" t="s">
        <v>97</v>
      </c>
      <c r="E34" s="14">
        <v>34800</v>
      </c>
      <c r="F34" s="13">
        <f t="shared" si="0"/>
        <v>2088</v>
      </c>
      <c r="G34" s="179"/>
      <c r="H34" s="180"/>
      <c r="I34" s="180"/>
      <c r="J34" s="180"/>
      <c r="K34" s="180"/>
      <c r="L34" s="181"/>
    </row>
    <row r="35" spans="1:12" ht="17.25" customHeight="1" thickBot="1" x14ac:dyDescent="0.3">
      <c r="A35" s="185"/>
      <c r="B35" s="48">
        <v>30</v>
      </c>
      <c r="C35" s="48" t="s">
        <v>98</v>
      </c>
      <c r="D35" s="49" t="s">
        <v>99</v>
      </c>
      <c r="E35" s="50">
        <v>36300</v>
      </c>
      <c r="F35" s="54">
        <f t="shared" si="0"/>
        <v>2178</v>
      </c>
      <c r="G35" s="179"/>
      <c r="H35" s="180"/>
      <c r="I35" s="180"/>
      <c r="J35" s="180"/>
      <c r="K35" s="180"/>
      <c r="L35" s="181"/>
    </row>
    <row r="36" spans="1:12" ht="16.5" customHeight="1" x14ac:dyDescent="0.25">
      <c r="A36" s="189" t="s">
        <v>119</v>
      </c>
      <c r="B36" s="20">
        <v>31</v>
      </c>
      <c r="C36" s="20" t="s">
        <v>100</v>
      </c>
      <c r="D36" s="21" t="s">
        <v>101</v>
      </c>
      <c r="E36" s="29">
        <v>38200</v>
      </c>
      <c r="F36" s="33">
        <f t="shared" si="0"/>
        <v>2292</v>
      </c>
      <c r="G36" s="179"/>
      <c r="H36" s="180"/>
      <c r="I36" s="180"/>
      <c r="J36" s="180"/>
      <c r="K36" s="180"/>
      <c r="L36" s="181"/>
    </row>
    <row r="37" spans="1:12" ht="16.5" customHeight="1" x14ac:dyDescent="0.25">
      <c r="A37" s="185"/>
      <c r="B37" s="11">
        <v>32</v>
      </c>
      <c r="C37" s="11" t="s">
        <v>102</v>
      </c>
      <c r="D37" s="12" t="s">
        <v>103</v>
      </c>
      <c r="E37" s="14">
        <v>40100</v>
      </c>
      <c r="F37" s="13">
        <f t="shared" si="0"/>
        <v>2406</v>
      </c>
      <c r="G37" s="179"/>
      <c r="H37" s="180"/>
      <c r="I37" s="180"/>
      <c r="J37" s="180"/>
      <c r="K37" s="180"/>
      <c r="L37" s="181"/>
    </row>
    <row r="38" spans="1:12" ht="16.5" customHeight="1" x14ac:dyDescent="0.25">
      <c r="A38" s="185"/>
      <c r="B38" s="11">
        <v>33</v>
      </c>
      <c r="C38" s="11" t="s">
        <v>104</v>
      </c>
      <c r="D38" s="12" t="s">
        <v>105</v>
      </c>
      <c r="E38" s="14">
        <v>42000</v>
      </c>
      <c r="F38" s="13">
        <f t="shared" si="0"/>
        <v>2520</v>
      </c>
      <c r="G38" s="179"/>
      <c r="H38" s="180"/>
      <c r="I38" s="180"/>
      <c r="J38" s="180"/>
      <c r="K38" s="180"/>
      <c r="L38" s="181"/>
    </row>
    <row r="39" spans="1:12" ht="16.5" customHeight="1" x14ac:dyDescent="0.25">
      <c r="A39" s="185"/>
      <c r="B39" s="11">
        <v>34</v>
      </c>
      <c r="C39" s="11" t="s">
        <v>106</v>
      </c>
      <c r="D39" s="12" t="s">
        <v>107</v>
      </c>
      <c r="E39" s="14">
        <v>43900</v>
      </c>
      <c r="F39" s="13">
        <f t="shared" si="0"/>
        <v>2634</v>
      </c>
      <c r="G39" s="179"/>
      <c r="H39" s="180"/>
      <c r="I39" s="180"/>
      <c r="J39" s="180"/>
      <c r="K39" s="180"/>
      <c r="L39" s="181"/>
    </row>
    <row r="40" spans="1:12" ht="17.25" customHeight="1" thickBot="1" x14ac:dyDescent="0.3">
      <c r="A40" s="186"/>
      <c r="B40" s="17">
        <v>35</v>
      </c>
      <c r="C40" s="58" t="s">
        <v>108</v>
      </c>
      <c r="D40" s="59" t="s">
        <v>109</v>
      </c>
      <c r="E40" s="60">
        <v>45800</v>
      </c>
      <c r="F40" s="61">
        <f t="shared" si="0"/>
        <v>2748</v>
      </c>
      <c r="G40" s="182"/>
      <c r="H40" s="183"/>
      <c r="I40" s="183"/>
      <c r="J40" s="183"/>
      <c r="K40" s="183"/>
      <c r="L40" s="184"/>
    </row>
  </sheetData>
  <mergeCells count="16">
    <mergeCell ref="G25:G32"/>
    <mergeCell ref="G20:G24"/>
    <mergeCell ref="G33:L40"/>
    <mergeCell ref="A1:L1"/>
    <mergeCell ref="A2:L2"/>
    <mergeCell ref="A3:L3"/>
    <mergeCell ref="A4:L4"/>
    <mergeCell ref="G16:G19"/>
    <mergeCell ref="A31:A35"/>
    <mergeCell ref="A36:A40"/>
    <mergeCell ref="A16:A25"/>
    <mergeCell ref="G11:G15"/>
    <mergeCell ref="A11:A15"/>
    <mergeCell ref="A26:A30"/>
    <mergeCell ref="A6:A10"/>
    <mergeCell ref="G6:G10"/>
  </mergeCells>
  <phoneticPr fontId="2" type="noConversion"/>
  <pageMargins left="3.937007874015748E-2" right="3.937007874015748E-2" top="3.937007874015748E-2" bottom="3.937007874015748E-2" header="0.31496062992125984" footer="0.31496062992125984"/>
  <pageSetup paperSize="9"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26" workbookViewId="0">
      <selection activeCell="B45" sqref="B45"/>
    </sheetView>
  </sheetViews>
  <sheetFormatPr defaultColWidth="8.75" defaultRowHeight="15.75" x14ac:dyDescent="0.25"/>
  <cols>
    <col min="1" max="1" width="11.25" style="99" customWidth="1"/>
    <col min="2" max="2" width="14.25" style="99" customWidth="1"/>
    <col min="3" max="6" width="12.75" style="99" customWidth="1"/>
    <col min="7" max="8" width="14.25" style="99" customWidth="1"/>
    <col min="9" max="16384" width="8.75" style="99"/>
  </cols>
  <sheetData>
    <row r="1" spans="1:8" ht="24" x14ac:dyDescent="0.4">
      <c r="B1" s="100" t="s">
        <v>185</v>
      </c>
      <c r="C1" s="101"/>
      <c r="D1" s="101"/>
      <c r="E1" s="101"/>
      <c r="F1" s="101"/>
    </row>
    <row r="2" spans="1:8" ht="16.5" thickBot="1" x14ac:dyDescent="0.3">
      <c r="B2" s="101" t="s">
        <v>186</v>
      </c>
      <c r="C2" s="101"/>
      <c r="D2" s="101"/>
      <c r="E2" s="101"/>
      <c r="F2" s="101"/>
      <c r="H2" s="102" t="s">
        <v>13</v>
      </c>
    </row>
    <row r="3" spans="1:8" ht="22.5" customHeight="1" x14ac:dyDescent="0.25">
      <c r="A3" s="194" t="s">
        <v>187</v>
      </c>
      <c r="B3" s="196" t="s">
        <v>188</v>
      </c>
      <c r="C3" s="198" t="s">
        <v>14</v>
      </c>
      <c r="D3" s="199"/>
      <c r="E3" s="199"/>
      <c r="F3" s="200"/>
      <c r="G3" s="201" t="s">
        <v>189</v>
      </c>
      <c r="H3" s="192" t="s">
        <v>190</v>
      </c>
    </row>
    <row r="4" spans="1:8" ht="48" customHeight="1" x14ac:dyDescent="0.25">
      <c r="A4" s="195"/>
      <c r="B4" s="197"/>
      <c r="C4" s="103" t="s">
        <v>191</v>
      </c>
      <c r="D4" s="104" t="s">
        <v>192</v>
      </c>
      <c r="E4" s="105" t="s">
        <v>193</v>
      </c>
      <c r="F4" s="105" t="s">
        <v>194</v>
      </c>
      <c r="G4" s="202"/>
      <c r="H4" s="193"/>
    </row>
    <row r="5" spans="1:8" s="113" customFormat="1" x14ac:dyDescent="0.25">
      <c r="A5" s="106">
        <v>1</v>
      </c>
      <c r="B5" s="107">
        <v>23800</v>
      </c>
      <c r="C5" s="108">
        <f t="shared" ref="C5:C52" si="0">+ROUND(B5*0.0469*0.3,0)</f>
        <v>335</v>
      </c>
      <c r="D5" s="109">
        <f t="shared" ref="D5:D17" si="1">+C5*2</f>
        <v>670</v>
      </c>
      <c r="E5" s="108">
        <f t="shared" ref="E5:E52" si="2">+C5*3</f>
        <v>1005</v>
      </c>
      <c r="F5" s="110">
        <f t="shared" ref="F5:F52" si="3">+C5*4</f>
        <v>1340</v>
      </c>
      <c r="G5" s="111">
        <f t="shared" ref="G5:G52" si="4">+ROUND(B5*0.0469*0.6*1.58,0)</f>
        <v>1058</v>
      </c>
      <c r="H5" s="112">
        <f t="shared" ref="H5:H52" si="5">+ROUND(B5*0.0469*0.1*1.58,0)</f>
        <v>176</v>
      </c>
    </row>
    <row r="6" spans="1:8" x14ac:dyDescent="0.25">
      <c r="A6" s="114">
        <f t="shared" ref="A6:A52" si="6">+A5+1</f>
        <v>2</v>
      </c>
      <c r="B6" s="115">
        <v>24000</v>
      </c>
      <c r="C6" s="116">
        <f t="shared" si="0"/>
        <v>338</v>
      </c>
      <c r="D6" s="117">
        <f t="shared" si="1"/>
        <v>676</v>
      </c>
      <c r="E6" s="117">
        <f t="shared" si="2"/>
        <v>1014</v>
      </c>
      <c r="F6" s="118">
        <f t="shared" si="3"/>
        <v>1352</v>
      </c>
      <c r="G6" s="119">
        <f t="shared" si="4"/>
        <v>1067</v>
      </c>
      <c r="H6" s="120">
        <f t="shared" si="5"/>
        <v>178</v>
      </c>
    </row>
    <row r="7" spans="1:8" x14ac:dyDescent="0.25">
      <c r="A7" s="114">
        <f t="shared" si="6"/>
        <v>3</v>
      </c>
      <c r="B7" s="115">
        <v>25200</v>
      </c>
      <c r="C7" s="121">
        <f t="shared" si="0"/>
        <v>355</v>
      </c>
      <c r="D7" s="117">
        <f t="shared" si="1"/>
        <v>710</v>
      </c>
      <c r="E7" s="117">
        <f t="shared" si="2"/>
        <v>1065</v>
      </c>
      <c r="F7" s="118">
        <f t="shared" si="3"/>
        <v>1420</v>
      </c>
      <c r="G7" s="119">
        <f t="shared" si="4"/>
        <v>1120</v>
      </c>
      <c r="H7" s="120">
        <f t="shared" si="5"/>
        <v>187</v>
      </c>
    </row>
    <row r="8" spans="1:8" x14ac:dyDescent="0.25">
      <c r="A8" s="114">
        <f t="shared" si="6"/>
        <v>4</v>
      </c>
      <c r="B8" s="115">
        <v>26400</v>
      </c>
      <c r="C8" s="121">
        <f t="shared" si="0"/>
        <v>371</v>
      </c>
      <c r="D8" s="117">
        <f t="shared" si="1"/>
        <v>742</v>
      </c>
      <c r="E8" s="117">
        <f t="shared" si="2"/>
        <v>1113</v>
      </c>
      <c r="F8" s="118">
        <f t="shared" si="3"/>
        <v>1484</v>
      </c>
      <c r="G8" s="119">
        <f t="shared" si="4"/>
        <v>1174</v>
      </c>
      <c r="H8" s="120">
        <f t="shared" si="5"/>
        <v>196</v>
      </c>
    </row>
    <row r="9" spans="1:8" x14ac:dyDescent="0.25">
      <c r="A9" s="114">
        <f t="shared" si="6"/>
        <v>5</v>
      </c>
      <c r="B9" s="115">
        <v>27600</v>
      </c>
      <c r="C9" s="121">
        <f t="shared" si="0"/>
        <v>388</v>
      </c>
      <c r="D9" s="117">
        <f t="shared" si="1"/>
        <v>776</v>
      </c>
      <c r="E9" s="117">
        <f t="shared" si="2"/>
        <v>1164</v>
      </c>
      <c r="F9" s="118">
        <f t="shared" si="3"/>
        <v>1552</v>
      </c>
      <c r="G9" s="119">
        <f t="shared" si="4"/>
        <v>1227</v>
      </c>
      <c r="H9" s="120">
        <f t="shared" si="5"/>
        <v>205</v>
      </c>
    </row>
    <row r="10" spans="1:8" x14ac:dyDescent="0.25">
      <c r="A10" s="106">
        <f t="shared" si="6"/>
        <v>6</v>
      </c>
      <c r="B10" s="122">
        <v>28800</v>
      </c>
      <c r="C10" s="123">
        <f t="shared" si="0"/>
        <v>405</v>
      </c>
      <c r="D10" s="124">
        <f t="shared" si="1"/>
        <v>810</v>
      </c>
      <c r="E10" s="124">
        <f t="shared" si="2"/>
        <v>1215</v>
      </c>
      <c r="F10" s="125">
        <f t="shared" si="3"/>
        <v>1620</v>
      </c>
      <c r="G10" s="119">
        <f t="shared" si="4"/>
        <v>1280</v>
      </c>
      <c r="H10" s="120">
        <f t="shared" si="5"/>
        <v>213</v>
      </c>
    </row>
    <row r="11" spans="1:8" x14ac:dyDescent="0.25">
      <c r="A11" s="114">
        <f t="shared" si="6"/>
        <v>7</v>
      </c>
      <c r="B11" s="115">
        <v>30300</v>
      </c>
      <c r="C11" s="121">
        <f t="shared" si="0"/>
        <v>426</v>
      </c>
      <c r="D11" s="117">
        <f t="shared" si="1"/>
        <v>852</v>
      </c>
      <c r="E11" s="117">
        <f t="shared" si="2"/>
        <v>1278</v>
      </c>
      <c r="F11" s="118">
        <f t="shared" si="3"/>
        <v>1704</v>
      </c>
      <c r="G11" s="126">
        <f t="shared" si="4"/>
        <v>1347</v>
      </c>
      <c r="H11" s="127">
        <f t="shared" si="5"/>
        <v>225</v>
      </c>
    </row>
    <row r="12" spans="1:8" x14ac:dyDescent="0.25">
      <c r="A12" s="114">
        <f t="shared" si="6"/>
        <v>8</v>
      </c>
      <c r="B12" s="115">
        <v>31800</v>
      </c>
      <c r="C12" s="121">
        <f t="shared" si="0"/>
        <v>447</v>
      </c>
      <c r="D12" s="117">
        <f t="shared" si="1"/>
        <v>894</v>
      </c>
      <c r="E12" s="117">
        <f t="shared" si="2"/>
        <v>1341</v>
      </c>
      <c r="F12" s="118">
        <f t="shared" si="3"/>
        <v>1788</v>
      </c>
      <c r="G12" s="119">
        <f t="shared" si="4"/>
        <v>1414</v>
      </c>
      <c r="H12" s="120">
        <f t="shared" si="5"/>
        <v>236</v>
      </c>
    </row>
    <row r="13" spans="1:8" x14ac:dyDescent="0.25">
      <c r="A13" s="114">
        <f t="shared" si="6"/>
        <v>9</v>
      </c>
      <c r="B13" s="115">
        <v>33300</v>
      </c>
      <c r="C13" s="121">
        <f t="shared" si="0"/>
        <v>469</v>
      </c>
      <c r="D13" s="117">
        <f t="shared" si="1"/>
        <v>938</v>
      </c>
      <c r="E13" s="117">
        <f t="shared" si="2"/>
        <v>1407</v>
      </c>
      <c r="F13" s="118">
        <f t="shared" si="3"/>
        <v>1876</v>
      </c>
      <c r="G13" s="119">
        <f t="shared" si="4"/>
        <v>1481</v>
      </c>
      <c r="H13" s="120">
        <f t="shared" si="5"/>
        <v>247</v>
      </c>
    </row>
    <row r="14" spans="1:8" x14ac:dyDescent="0.25">
      <c r="A14" s="114">
        <f t="shared" si="6"/>
        <v>10</v>
      </c>
      <c r="B14" s="115">
        <v>34800</v>
      </c>
      <c r="C14" s="121">
        <f t="shared" si="0"/>
        <v>490</v>
      </c>
      <c r="D14" s="117">
        <f t="shared" si="1"/>
        <v>980</v>
      </c>
      <c r="E14" s="117">
        <f t="shared" si="2"/>
        <v>1470</v>
      </c>
      <c r="F14" s="118">
        <f t="shared" si="3"/>
        <v>1960</v>
      </c>
      <c r="G14" s="119">
        <f t="shared" si="4"/>
        <v>1547</v>
      </c>
      <c r="H14" s="120">
        <f t="shared" si="5"/>
        <v>258</v>
      </c>
    </row>
    <row r="15" spans="1:8" x14ac:dyDescent="0.25">
      <c r="A15" s="106">
        <f t="shared" si="6"/>
        <v>11</v>
      </c>
      <c r="B15" s="122">
        <v>36300</v>
      </c>
      <c r="C15" s="123">
        <f t="shared" si="0"/>
        <v>511</v>
      </c>
      <c r="D15" s="124">
        <f t="shared" si="1"/>
        <v>1022</v>
      </c>
      <c r="E15" s="124">
        <f t="shared" si="2"/>
        <v>1533</v>
      </c>
      <c r="F15" s="125">
        <f t="shared" si="3"/>
        <v>2044</v>
      </c>
      <c r="G15" s="119">
        <f t="shared" si="4"/>
        <v>1614</v>
      </c>
      <c r="H15" s="120">
        <f t="shared" si="5"/>
        <v>269</v>
      </c>
    </row>
    <row r="16" spans="1:8" x14ac:dyDescent="0.25">
      <c r="A16" s="114">
        <f t="shared" si="6"/>
        <v>12</v>
      </c>
      <c r="B16" s="115">
        <v>38200</v>
      </c>
      <c r="C16" s="121">
        <f t="shared" si="0"/>
        <v>537</v>
      </c>
      <c r="D16" s="117">
        <f t="shared" si="1"/>
        <v>1074</v>
      </c>
      <c r="E16" s="117">
        <f t="shared" si="2"/>
        <v>1611</v>
      </c>
      <c r="F16" s="118">
        <f t="shared" si="3"/>
        <v>2148</v>
      </c>
      <c r="G16" s="126">
        <f t="shared" si="4"/>
        <v>1698</v>
      </c>
      <c r="H16" s="127">
        <f t="shared" si="5"/>
        <v>283</v>
      </c>
    </row>
    <row r="17" spans="1:8" x14ac:dyDescent="0.25">
      <c r="A17" s="114">
        <f t="shared" si="6"/>
        <v>13</v>
      </c>
      <c r="B17" s="115">
        <v>40100</v>
      </c>
      <c r="C17" s="121">
        <f t="shared" si="0"/>
        <v>564</v>
      </c>
      <c r="D17" s="117">
        <f t="shared" si="1"/>
        <v>1128</v>
      </c>
      <c r="E17" s="117">
        <f t="shared" si="2"/>
        <v>1692</v>
      </c>
      <c r="F17" s="118">
        <f t="shared" si="3"/>
        <v>2256</v>
      </c>
      <c r="G17" s="119">
        <f t="shared" si="4"/>
        <v>1783</v>
      </c>
      <c r="H17" s="120">
        <f t="shared" si="5"/>
        <v>297</v>
      </c>
    </row>
    <row r="18" spans="1:8" x14ac:dyDescent="0.25">
      <c r="A18" s="114">
        <f t="shared" si="6"/>
        <v>14</v>
      </c>
      <c r="B18" s="115">
        <v>42000</v>
      </c>
      <c r="C18" s="121">
        <f t="shared" si="0"/>
        <v>591</v>
      </c>
      <c r="D18" s="117">
        <f>+C18*2</f>
        <v>1182</v>
      </c>
      <c r="E18" s="117">
        <f t="shared" si="2"/>
        <v>1773</v>
      </c>
      <c r="F18" s="118">
        <f t="shared" si="3"/>
        <v>2364</v>
      </c>
      <c r="G18" s="119">
        <f t="shared" si="4"/>
        <v>1867</v>
      </c>
      <c r="H18" s="120">
        <f t="shared" si="5"/>
        <v>311</v>
      </c>
    </row>
    <row r="19" spans="1:8" x14ac:dyDescent="0.25">
      <c r="A19" s="114">
        <f t="shared" si="6"/>
        <v>15</v>
      </c>
      <c r="B19" s="115">
        <v>43900</v>
      </c>
      <c r="C19" s="121">
        <f t="shared" si="0"/>
        <v>618</v>
      </c>
      <c r="D19" s="117">
        <f t="shared" ref="D19:D52" si="7">+C19*2</f>
        <v>1236</v>
      </c>
      <c r="E19" s="117">
        <f t="shared" si="2"/>
        <v>1854</v>
      </c>
      <c r="F19" s="118">
        <f t="shared" si="3"/>
        <v>2472</v>
      </c>
      <c r="G19" s="119">
        <f t="shared" si="4"/>
        <v>1952</v>
      </c>
      <c r="H19" s="120">
        <f t="shared" si="5"/>
        <v>325</v>
      </c>
    </row>
    <row r="20" spans="1:8" x14ac:dyDescent="0.25">
      <c r="A20" s="106">
        <f t="shared" si="6"/>
        <v>16</v>
      </c>
      <c r="B20" s="122">
        <v>45800</v>
      </c>
      <c r="C20" s="123">
        <f t="shared" si="0"/>
        <v>644</v>
      </c>
      <c r="D20" s="124">
        <f t="shared" si="7"/>
        <v>1288</v>
      </c>
      <c r="E20" s="124">
        <f t="shared" si="2"/>
        <v>1932</v>
      </c>
      <c r="F20" s="125">
        <f t="shared" si="3"/>
        <v>2576</v>
      </c>
      <c r="G20" s="119">
        <f t="shared" si="4"/>
        <v>2036</v>
      </c>
      <c r="H20" s="120">
        <f t="shared" si="5"/>
        <v>339</v>
      </c>
    </row>
    <row r="21" spans="1:8" x14ac:dyDescent="0.25">
      <c r="A21" s="114">
        <f t="shared" si="6"/>
        <v>17</v>
      </c>
      <c r="B21" s="115">
        <v>48200</v>
      </c>
      <c r="C21" s="121">
        <f t="shared" si="0"/>
        <v>678</v>
      </c>
      <c r="D21" s="117">
        <f t="shared" si="7"/>
        <v>1356</v>
      </c>
      <c r="E21" s="117">
        <f t="shared" si="2"/>
        <v>2034</v>
      </c>
      <c r="F21" s="118">
        <f t="shared" si="3"/>
        <v>2712</v>
      </c>
      <c r="G21" s="126">
        <f t="shared" si="4"/>
        <v>2143</v>
      </c>
      <c r="H21" s="127">
        <f t="shared" si="5"/>
        <v>357</v>
      </c>
    </row>
    <row r="22" spans="1:8" x14ac:dyDescent="0.25">
      <c r="A22" s="114">
        <f t="shared" si="6"/>
        <v>18</v>
      </c>
      <c r="B22" s="115">
        <v>50600</v>
      </c>
      <c r="C22" s="121">
        <f t="shared" si="0"/>
        <v>712</v>
      </c>
      <c r="D22" s="117">
        <f t="shared" si="7"/>
        <v>1424</v>
      </c>
      <c r="E22" s="117">
        <f t="shared" si="2"/>
        <v>2136</v>
      </c>
      <c r="F22" s="118">
        <f t="shared" si="3"/>
        <v>2848</v>
      </c>
      <c r="G22" s="119">
        <f t="shared" si="4"/>
        <v>2250</v>
      </c>
      <c r="H22" s="120">
        <f t="shared" si="5"/>
        <v>375</v>
      </c>
    </row>
    <row r="23" spans="1:8" x14ac:dyDescent="0.25">
      <c r="A23" s="114">
        <f t="shared" si="6"/>
        <v>19</v>
      </c>
      <c r="B23" s="115">
        <v>53000</v>
      </c>
      <c r="C23" s="121">
        <f t="shared" si="0"/>
        <v>746</v>
      </c>
      <c r="D23" s="117">
        <f t="shared" si="7"/>
        <v>1492</v>
      </c>
      <c r="E23" s="117">
        <f t="shared" si="2"/>
        <v>2238</v>
      </c>
      <c r="F23" s="118">
        <f t="shared" si="3"/>
        <v>2984</v>
      </c>
      <c r="G23" s="119">
        <f t="shared" si="4"/>
        <v>2356</v>
      </c>
      <c r="H23" s="120">
        <f t="shared" si="5"/>
        <v>393</v>
      </c>
    </row>
    <row r="24" spans="1:8" x14ac:dyDescent="0.25">
      <c r="A24" s="114">
        <f t="shared" si="6"/>
        <v>20</v>
      </c>
      <c r="B24" s="115">
        <v>55400</v>
      </c>
      <c r="C24" s="121">
        <f t="shared" si="0"/>
        <v>779</v>
      </c>
      <c r="D24" s="117">
        <f t="shared" si="7"/>
        <v>1558</v>
      </c>
      <c r="E24" s="117">
        <f t="shared" si="2"/>
        <v>2337</v>
      </c>
      <c r="F24" s="118">
        <f t="shared" si="3"/>
        <v>3116</v>
      </c>
      <c r="G24" s="119">
        <f t="shared" si="4"/>
        <v>2463</v>
      </c>
      <c r="H24" s="120">
        <f t="shared" si="5"/>
        <v>411</v>
      </c>
    </row>
    <row r="25" spans="1:8" x14ac:dyDescent="0.25">
      <c r="A25" s="106">
        <f t="shared" si="6"/>
        <v>21</v>
      </c>
      <c r="B25" s="122">
        <v>57800</v>
      </c>
      <c r="C25" s="123">
        <f t="shared" si="0"/>
        <v>813</v>
      </c>
      <c r="D25" s="124">
        <f t="shared" si="7"/>
        <v>1626</v>
      </c>
      <c r="E25" s="124">
        <f t="shared" si="2"/>
        <v>2439</v>
      </c>
      <c r="F25" s="125">
        <f t="shared" si="3"/>
        <v>3252</v>
      </c>
      <c r="G25" s="119">
        <f t="shared" si="4"/>
        <v>2570</v>
      </c>
      <c r="H25" s="120">
        <f t="shared" si="5"/>
        <v>428</v>
      </c>
    </row>
    <row r="26" spans="1:8" x14ac:dyDescent="0.25">
      <c r="A26" s="128">
        <f t="shared" si="6"/>
        <v>22</v>
      </c>
      <c r="B26" s="115">
        <v>60800</v>
      </c>
      <c r="C26" s="121">
        <f>+ROUND(B26*0.0469*0.3,0)</f>
        <v>855</v>
      </c>
      <c r="D26" s="117">
        <f t="shared" si="7"/>
        <v>1710</v>
      </c>
      <c r="E26" s="121">
        <f t="shared" si="2"/>
        <v>2565</v>
      </c>
      <c r="F26" s="129">
        <f t="shared" si="3"/>
        <v>3420</v>
      </c>
      <c r="G26" s="126">
        <f t="shared" si="4"/>
        <v>2703</v>
      </c>
      <c r="H26" s="127">
        <f t="shared" si="5"/>
        <v>451</v>
      </c>
    </row>
    <row r="27" spans="1:8" x14ac:dyDescent="0.25">
      <c r="A27" s="114">
        <f t="shared" si="6"/>
        <v>23</v>
      </c>
      <c r="B27" s="115">
        <v>63800</v>
      </c>
      <c r="C27" s="121">
        <f t="shared" si="0"/>
        <v>898</v>
      </c>
      <c r="D27" s="117">
        <f t="shared" si="7"/>
        <v>1796</v>
      </c>
      <c r="E27" s="121">
        <f t="shared" si="2"/>
        <v>2694</v>
      </c>
      <c r="F27" s="129">
        <f t="shared" si="3"/>
        <v>3592</v>
      </c>
      <c r="G27" s="119">
        <f t="shared" si="4"/>
        <v>2837</v>
      </c>
      <c r="H27" s="120">
        <f t="shared" si="5"/>
        <v>473</v>
      </c>
    </row>
    <row r="28" spans="1:8" x14ac:dyDescent="0.25">
      <c r="A28" s="114">
        <f t="shared" si="6"/>
        <v>24</v>
      </c>
      <c r="B28" s="115">
        <v>66800</v>
      </c>
      <c r="C28" s="121">
        <f t="shared" si="0"/>
        <v>940</v>
      </c>
      <c r="D28" s="117">
        <f t="shared" si="7"/>
        <v>1880</v>
      </c>
      <c r="E28" s="121">
        <f t="shared" si="2"/>
        <v>2820</v>
      </c>
      <c r="F28" s="129">
        <f t="shared" si="3"/>
        <v>3760</v>
      </c>
      <c r="G28" s="119">
        <f t="shared" si="4"/>
        <v>2970</v>
      </c>
      <c r="H28" s="120">
        <f t="shared" si="5"/>
        <v>495</v>
      </c>
    </row>
    <row r="29" spans="1:8" x14ac:dyDescent="0.25">
      <c r="A29" s="114">
        <f t="shared" si="6"/>
        <v>25</v>
      </c>
      <c r="B29" s="115">
        <v>69800</v>
      </c>
      <c r="C29" s="121">
        <f t="shared" si="0"/>
        <v>982</v>
      </c>
      <c r="D29" s="117">
        <f t="shared" si="7"/>
        <v>1964</v>
      </c>
      <c r="E29" s="121">
        <f t="shared" si="2"/>
        <v>2946</v>
      </c>
      <c r="F29" s="129">
        <f t="shared" si="3"/>
        <v>3928</v>
      </c>
      <c r="G29" s="119">
        <f t="shared" si="4"/>
        <v>3103</v>
      </c>
      <c r="H29" s="120">
        <f t="shared" si="5"/>
        <v>517</v>
      </c>
    </row>
    <row r="30" spans="1:8" x14ac:dyDescent="0.25">
      <c r="A30" s="106">
        <f t="shared" si="6"/>
        <v>26</v>
      </c>
      <c r="B30" s="122">
        <v>72800</v>
      </c>
      <c r="C30" s="123">
        <f t="shared" si="0"/>
        <v>1024</v>
      </c>
      <c r="D30" s="124">
        <f t="shared" si="7"/>
        <v>2048</v>
      </c>
      <c r="E30" s="123">
        <f t="shared" si="2"/>
        <v>3072</v>
      </c>
      <c r="F30" s="130">
        <f t="shared" si="3"/>
        <v>4096</v>
      </c>
      <c r="G30" s="119">
        <f t="shared" si="4"/>
        <v>3237</v>
      </c>
      <c r="H30" s="120">
        <f t="shared" si="5"/>
        <v>539</v>
      </c>
    </row>
    <row r="31" spans="1:8" x14ac:dyDescent="0.25">
      <c r="A31" s="114">
        <f t="shared" si="6"/>
        <v>27</v>
      </c>
      <c r="B31" s="131">
        <v>76500</v>
      </c>
      <c r="C31" s="121">
        <f>+ROUND(B31*0.0469*0.3,0)</f>
        <v>1076</v>
      </c>
      <c r="D31" s="117">
        <f t="shared" si="7"/>
        <v>2152</v>
      </c>
      <c r="E31" s="117">
        <f t="shared" si="2"/>
        <v>3228</v>
      </c>
      <c r="F31" s="118">
        <f t="shared" si="3"/>
        <v>4304</v>
      </c>
      <c r="G31" s="126">
        <f t="shared" si="4"/>
        <v>3401</v>
      </c>
      <c r="H31" s="127">
        <f t="shared" si="5"/>
        <v>567</v>
      </c>
    </row>
    <row r="32" spans="1:8" x14ac:dyDescent="0.25">
      <c r="A32" s="114">
        <f t="shared" si="6"/>
        <v>28</v>
      </c>
      <c r="B32" s="131">
        <v>80200</v>
      </c>
      <c r="C32" s="121">
        <f t="shared" si="0"/>
        <v>1128</v>
      </c>
      <c r="D32" s="117">
        <f t="shared" si="7"/>
        <v>2256</v>
      </c>
      <c r="E32" s="117">
        <f t="shared" si="2"/>
        <v>3384</v>
      </c>
      <c r="F32" s="118">
        <f t="shared" si="3"/>
        <v>4512</v>
      </c>
      <c r="G32" s="119">
        <f t="shared" si="4"/>
        <v>3566</v>
      </c>
      <c r="H32" s="120">
        <f t="shared" si="5"/>
        <v>594</v>
      </c>
    </row>
    <row r="33" spans="1:8" x14ac:dyDescent="0.25">
      <c r="A33" s="114">
        <f t="shared" si="6"/>
        <v>29</v>
      </c>
      <c r="B33" s="115">
        <v>83900</v>
      </c>
      <c r="C33" s="121">
        <f t="shared" si="0"/>
        <v>1180</v>
      </c>
      <c r="D33" s="117">
        <f t="shared" si="7"/>
        <v>2360</v>
      </c>
      <c r="E33" s="117">
        <f t="shared" si="2"/>
        <v>3540</v>
      </c>
      <c r="F33" s="118">
        <f t="shared" si="3"/>
        <v>4720</v>
      </c>
      <c r="G33" s="119">
        <f t="shared" si="4"/>
        <v>3730</v>
      </c>
      <c r="H33" s="120">
        <f t="shared" si="5"/>
        <v>622</v>
      </c>
    </row>
    <row r="34" spans="1:8" x14ac:dyDescent="0.25">
      <c r="A34" s="106">
        <f t="shared" si="6"/>
        <v>30</v>
      </c>
      <c r="B34" s="122">
        <v>87600</v>
      </c>
      <c r="C34" s="123">
        <f t="shared" si="0"/>
        <v>1233</v>
      </c>
      <c r="D34" s="124">
        <f t="shared" si="7"/>
        <v>2466</v>
      </c>
      <c r="E34" s="124">
        <f t="shared" si="2"/>
        <v>3699</v>
      </c>
      <c r="F34" s="125">
        <f t="shared" si="3"/>
        <v>4932</v>
      </c>
      <c r="G34" s="119">
        <f t="shared" si="4"/>
        <v>3895</v>
      </c>
      <c r="H34" s="120">
        <f t="shared" si="5"/>
        <v>649</v>
      </c>
    </row>
    <row r="35" spans="1:8" x14ac:dyDescent="0.25">
      <c r="A35" s="114">
        <f t="shared" si="6"/>
        <v>31</v>
      </c>
      <c r="B35" s="115">
        <v>92100</v>
      </c>
      <c r="C35" s="121">
        <f>+ROUND(B35*0.0469*0.3,0)</f>
        <v>1296</v>
      </c>
      <c r="D35" s="117">
        <f t="shared" si="7"/>
        <v>2592</v>
      </c>
      <c r="E35" s="121">
        <f t="shared" si="2"/>
        <v>3888</v>
      </c>
      <c r="F35" s="129">
        <f t="shared" si="3"/>
        <v>5184</v>
      </c>
      <c r="G35" s="126">
        <f t="shared" si="4"/>
        <v>4095</v>
      </c>
      <c r="H35" s="127">
        <f t="shared" si="5"/>
        <v>682</v>
      </c>
    </row>
    <row r="36" spans="1:8" x14ac:dyDescent="0.25">
      <c r="A36" s="114">
        <f t="shared" si="6"/>
        <v>32</v>
      </c>
      <c r="B36" s="115">
        <v>96600</v>
      </c>
      <c r="C36" s="121">
        <f t="shared" si="0"/>
        <v>1359</v>
      </c>
      <c r="D36" s="117">
        <f t="shared" si="7"/>
        <v>2718</v>
      </c>
      <c r="E36" s="121">
        <f t="shared" si="2"/>
        <v>4077</v>
      </c>
      <c r="F36" s="129">
        <f t="shared" si="3"/>
        <v>5436</v>
      </c>
      <c r="G36" s="119">
        <f t="shared" si="4"/>
        <v>4295</v>
      </c>
      <c r="H36" s="120">
        <f t="shared" si="5"/>
        <v>716</v>
      </c>
    </row>
    <row r="37" spans="1:8" x14ac:dyDescent="0.25">
      <c r="A37" s="114">
        <f t="shared" si="6"/>
        <v>33</v>
      </c>
      <c r="B37" s="115">
        <v>101100</v>
      </c>
      <c r="C37" s="121">
        <f t="shared" si="0"/>
        <v>1422</v>
      </c>
      <c r="D37" s="117">
        <f t="shared" si="7"/>
        <v>2844</v>
      </c>
      <c r="E37" s="121">
        <f t="shared" si="2"/>
        <v>4266</v>
      </c>
      <c r="F37" s="129">
        <f t="shared" si="3"/>
        <v>5688</v>
      </c>
      <c r="G37" s="119">
        <f t="shared" si="4"/>
        <v>4495</v>
      </c>
      <c r="H37" s="120">
        <f t="shared" si="5"/>
        <v>749</v>
      </c>
    </row>
    <row r="38" spans="1:8" x14ac:dyDescent="0.25">
      <c r="A38" s="114">
        <f t="shared" si="6"/>
        <v>34</v>
      </c>
      <c r="B38" s="115">
        <v>105600</v>
      </c>
      <c r="C38" s="121">
        <f t="shared" si="0"/>
        <v>1486</v>
      </c>
      <c r="D38" s="117">
        <f t="shared" si="7"/>
        <v>2972</v>
      </c>
      <c r="E38" s="121">
        <f t="shared" si="2"/>
        <v>4458</v>
      </c>
      <c r="F38" s="129">
        <f t="shared" si="3"/>
        <v>5944</v>
      </c>
      <c r="G38" s="119">
        <f t="shared" si="4"/>
        <v>4695</v>
      </c>
      <c r="H38" s="120">
        <f t="shared" si="5"/>
        <v>783</v>
      </c>
    </row>
    <row r="39" spans="1:8" x14ac:dyDescent="0.25">
      <c r="A39" s="106">
        <f t="shared" si="6"/>
        <v>35</v>
      </c>
      <c r="B39" s="122">
        <v>110100</v>
      </c>
      <c r="C39" s="123">
        <f t="shared" si="0"/>
        <v>1549</v>
      </c>
      <c r="D39" s="124">
        <f t="shared" si="7"/>
        <v>3098</v>
      </c>
      <c r="E39" s="123">
        <f t="shared" si="2"/>
        <v>4647</v>
      </c>
      <c r="F39" s="130">
        <f t="shared" si="3"/>
        <v>6196</v>
      </c>
      <c r="G39" s="119">
        <f t="shared" si="4"/>
        <v>4895</v>
      </c>
      <c r="H39" s="120">
        <f t="shared" si="5"/>
        <v>816</v>
      </c>
    </row>
    <row r="40" spans="1:8" x14ac:dyDescent="0.25">
      <c r="A40" s="114">
        <f t="shared" si="6"/>
        <v>36</v>
      </c>
      <c r="B40" s="131">
        <v>115500</v>
      </c>
      <c r="C40" s="121">
        <f>+ROUND(B40*0.0469*0.3,0)</f>
        <v>1625</v>
      </c>
      <c r="D40" s="117">
        <f t="shared" si="7"/>
        <v>3250</v>
      </c>
      <c r="E40" s="117">
        <f t="shared" si="2"/>
        <v>4875</v>
      </c>
      <c r="F40" s="118">
        <f t="shared" si="3"/>
        <v>6500</v>
      </c>
      <c r="G40" s="126">
        <f t="shared" si="4"/>
        <v>5135</v>
      </c>
      <c r="H40" s="127">
        <f t="shared" si="5"/>
        <v>856</v>
      </c>
    </row>
    <row r="41" spans="1:8" x14ac:dyDescent="0.25">
      <c r="A41" s="114">
        <f t="shared" si="6"/>
        <v>37</v>
      </c>
      <c r="B41" s="131">
        <v>120900</v>
      </c>
      <c r="C41" s="121">
        <f t="shared" si="0"/>
        <v>1701</v>
      </c>
      <c r="D41" s="117">
        <f t="shared" si="7"/>
        <v>3402</v>
      </c>
      <c r="E41" s="117">
        <f t="shared" si="2"/>
        <v>5103</v>
      </c>
      <c r="F41" s="118">
        <f t="shared" si="3"/>
        <v>6804</v>
      </c>
      <c r="G41" s="119">
        <f t="shared" si="4"/>
        <v>5375</v>
      </c>
      <c r="H41" s="120">
        <f t="shared" si="5"/>
        <v>896</v>
      </c>
    </row>
    <row r="42" spans="1:8" x14ac:dyDescent="0.25">
      <c r="A42" s="114">
        <f t="shared" si="6"/>
        <v>38</v>
      </c>
      <c r="B42" s="115">
        <v>126300</v>
      </c>
      <c r="C42" s="121">
        <f t="shared" si="0"/>
        <v>1777</v>
      </c>
      <c r="D42" s="117">
        <f t="shared" si="7"/>
        <v>3554</v>
      </c>
      <c r="E42" s="117">
        <f t="shared" si="2"/>
        <v>5331</v>
      </c>
      <c r="F42" s="118">
        <f t="shared" si="3"/>
        <v>7108</v>
      </c>
      <c r="G42" s="119">
        <f t="shared" si="4"/>
        <v>5615</v>
      </c>
      <c r="H42" s="120">
        <f t="shared" si="5"/>
        <v>936</v>
      </c>
    </row>
    <row r="43" spans="1:8" x14ac:dyDescent="0.25">
      <c r="A43" s="114">
        <f>+A42+1</f>
        <v>39</v>
      </c>
      <c r="B43" s="115">
        <v>131700</v>
      </c>
      <c r="C43" s="121">
        <f t="shared" si="0"/>
        <v>1853</v>
      </c>
      <c r="D43" s="117">
        <f t="shared" si="7"/>
        <v>3706</v>
      </c>
      <c r="E43" s="117">
        <f t="shared" si="2"/>
        <v>5559</v>
      </c>
      <c r="F43" s="118">
        <f t="shared" si="3"/>
        <v>7412</v>
      </c>
      <c r="G43" s="119">
        <f t="shared" si="4"/>
        <v>5856</v>
      </c>
      <c r="H43" s="120">
        <f t="shared" si="5"/>
        <v>976</v>
      </c>
    </row>
    <row r="44" spans="1:8" x14ac:dyDescent="0.25">
      <c r="A44" s="114">
        <f t="shared" si="6"/>
        <v>40</v>
      </c>
      <c r="B44" s="131">
        <v>137100</v>
      </c>
      <c r="C44" s="121">
        <f t="shared" si="0"/>
        <v>1929</v>
      </c>
      <c r="D44" s="117">
        <f t="shared" si="7"/>
        <v>3858</v>
      </c>
      <c r="E44" s="117">
        <f t="shared" si="2"/>
        <v>5787</v>
      </c>
      <c r="F44" s="118">
        <f t="shared" si="3"/>
        <v>7716</v>
      </c>
      <c r="G44" s="119">
        <f t="shared" si="4"/>
        <v>6096</v>
      </c>
      <c r="H44" s="120">
        <f t="shared" si="5"/>
        <v>1016</v>
      </c>
    </row>
    <row r="45" spans="1:8" x14ac:dyDescent="0.25">
      <c r="A45" s="114">
        <f t="shared" si="6"/>
        <v>41</v>
      </c>
      <c r="B45" s="131">
        <v>142500</v>
      </c>
      <c r="C45" s="121">
        <f>+ROUND(B45*0.0469*0.3,0)</f>
        <v>2005</v>
      </c>
      <c r="D45" s="117">
        <f t="shared" si="7"/>
        <v>4010</v>
      </c>
      <c r="E45" s="117">
        <f t="shared" si="2"/>
        <v>6015</v>
      </c>
      <c r="F45" s="118">
        <f t="shared" si="3"/>
        <v>8020</v>
      </c>
      <c r="G45" s="119">
        <f t="shared" si="4"/>
        <v>6336</v>
      </c>
      <c r="H45" s="120">
        <f t="shared" si="5"/>
        <v>1056</v>
      </c>
    </row>
    <row r="46" spans="1:8" x14ac:dyDescent="0.25">
      <c r="A46" s="114">
        <f t="shared" si="6"/>
        <v>42</v>
      </c>
      <c r="B46" s="115">
        <v>147900</v>
      </c>
      <c r="C46" s="121">
        <f t="shared" si="0"/>
        <v>2081</v>
      </c>
      <c r="D46" s="117">
        <f t="shared" si="7"/>
        <v>4162</v>
      </c>
      <c r="E46" s="117">
        <f t="shared" si="2"/>
        <v>6243</v>
      </c>
      <c r="F46" s="118">
        <f t="shared" si="3"/>
        <v>8324</v>
      </c>
      <c r="G46" s="119">
        <f t="shared" si="4"/>
        <v>6576</v>
      </c>
      <c r="H46" s="120">
        <f t="shared" si="5"/>
        <v>1096</v>
      </c>
    </row>
    <row r="47" spans="1:8" x14ac:dyDescent="0.25">
      <c r="A47" s="106">
        <f>+A46+1</f>
        <v>43</v>
      </c>
      <c r="B47" s="122">
        <v>150000</v>
      </c>
      <c r="C47" s="123">
        <f t="shared" si="0"/>
        <v>2111</v>
      </c>
      <c r="D47" s="124">
        <f t="shared" si="7"/>
        <v>4222</v>
      </c>
      <c r="E47" s="124">
        <f t="shared" si="2"/>
        <v>6333</v>
      </c>
      <c r="F47" s="125">
        <f t="shared" si="3"/>
        <v>8444</v>
      </c>
      <c r="G47" s="111">
        <f t="shared" si="4"/>
        <v>6669</v>
      </c>
      <c r="H47" s="112">
        <f t="shared" si="5"/>
        <v>1112</v>
      </c>
    </row>
    <row r="48" spans="1:8" x14ac:dyDescent="0.25">
      <c r="A48" s="114">
        <f t="shared" si="6"/>
        <v>44</v>
      </c>
      <c r="B48" s="131">
        <v>156400</v>
      </c>
      <c r="C48" s="121">
        <f>+ROUND(B48*0.0469*0.3,0)</f>
        <v>2201</v>
      </c>
      <c r="D48" s="117">
        <f t="shared" si="7"/>
        <v>4402</v>
      </c>
      <c r="E48" s="117">
        <f t="shared" si="2"/>
        <v>6603</v>
      </c>
      <c r="F48" s="118">
        <f t="shared" si="3"/>
        <v>8804</v>
      </c>
      <c r="G48" s="126">
        <f t="shared" si="4"/>
        <v>6954</v>
      </c>
      <c r="H48" s="127">
        <f t="shared" si="5"/>
        <v>1159</v>
      </c>
    </row>
    <row r="49" spans="1:9" x14ac:dyDescent="0.25">
      <c r="A49" s="114">
        <f t="shared" si="6"/>
        <v>45</v>
      </c>
      <c r="B49" s="131">
        <v>162800</v>
      </c>
      <c r="C49" s="121">
        <f t="shared" si="0"/>
        <v>2291</v>
      </c>
      <c r="D49" s="117">
        <f t="shared" si="7"/>
        <v>4582</v>
      </c>
      <c r="E49" s="117">
        <f t="shared" si="2"/>
        <v>6873</v>
      </c>
      <c r="F49" s="118">
        <f t="shared" si="3"/>
        <v>9164</v>
      </c>
      <c r="G49" s="119">
        <f t="shared" si="4"/>
        <v>7238</v>
      </c>
      <c r="H49" s="120">
        <f t="shared" si="5"/>
        <v>1206</v>
      </c>
    </row>
    <row r="50" spans="1:9" x14ac:dyDescent="0.25">
      <c r="A50" s="114">
        <f t="shared" si="6"/>
        <v>46</v>
      </c>
      <c r="B50" s="115">
        <v>169200</v>
      </c>
      <c r="C50" s="121">
        <f t="shared" si="0"/>
        <v>2381</v>
      </c>
      <c r="D50" s="117">
        <f t="shared" si="7"/>
        <v>4762</v>
      </c>
      <c r="E50" s="117">
        <f t="shared" si="2"/>
        <v>7143</v>
      </c>
      <c r="F50" s="118">
        <f t="shared" si="3"/>
        <v>9524</v>
      </c>
      <c r="G50" s="119">
        <f t="shared" si="4"/>
        <v>7523</v>
      </c>
      <c r="H50" s="120">
        <f t="shared" si="5"/>
        <v>1254</v>
      </c>
    </row>
    <row r="51" spans="1:9" x14ac:dyDescent="0.25">
      <c r="A51" s="114">
        <f>+A50+1</f>
        <v>47</v>
      </c>
      <c r="B51" s="115">
        <v>175600</v>
      </c>
      <c r="C51" s="121">
        <f t="shared" si="0"/>
        <v>2471</v>
      </c>
      <c r="D51" s="117">
        <f t="shared" si="7"/>
        <v>4942</v>
      </c>
      <c r="E51" s="117">
        <f t="shared" si="2"/>
        <v>7413</v>
      </c>
      <c r="F51" s="118">
        <f t="shared" si="3"/>
        <v>9884</v>
      </c>
      <c r="G51" s="119">
        <f t="shared" si="4"/>
        <v>7807</v>
      </c>
      <c r="H51" s="120">
        <f t="shared" si="5"/>
        <v>1301</v>
      </c>
    </row>
    <row r="52" spans="1:9" ht="16.5" thickBot="1" x14ac:dyDescent="0.3">
      <c r="A52" s="132">
        <f t="shared" si="6"/>
        <v>48</v>
      </c>
      <c r="B52" s="133">
        <v>182000</v>
      </c>
      <c r="C52" s="134">
        <f t="shared" si="0"/>
        <v>2561</v>
      </c>
      <c r="D52" s="135">
        <f t="shared" si="7"/>
        <v>5122</v>
      </c>
      <c r="E52" s="135">
        <f t="shared" si="2"/>
        <v>7683</v>
      </c>
      <c r="F52" s="136">
        <f t="shared" si="3"/>
        <v>10244</v>
      </c>
      <c r="G52" s="137">
        <f t="shared" si="4"/>
        <v>8092</v>
      </c>
      <c r="H52" s="138">
        <f t="shared" si="5"/>
        <v>1349</v>
      </c>
    </row>
    <row r="53" spans="1:9" s="141" customFormat="1" ht="15" customHeight="1" x14ac:dyDescent="0.3">
      <c r="A53" s="139" t="s">
        <v>195</v>
      </c>
      <c r="B53" s="139"/>
      <c r="C53" s="139"/>
      <c r="D53" s="139"/>
      <c r="E53" s="139"/>
      <c r="F53" s="139"/>
      <c r="G53" s="139"/>
      <c r="H53" s="140" t="s">
        <v>196</v>
      </c>
    </row>
    <row r="54" spans="1:9" s="141" customFormat="1" ht="48.75" customHeight="1" x14ac:dyDescent="0.3">
      <c r="A54" s="203" t="s">
        <v>197</v>
      </c>
      <c r="B54" s="203"/>
      <c r="C54" s="203"/>
      <c r="D54" s="203"/>
      <c r="E54" s="203"/>
      <c r="F54" s="203"/>
      <c r="G54" s="203"/>
      <c r="H54" s="203"/>
    </row>
    <row r="55" spans="1:9" s="141" customFormat="1" ht="16.5" customHeight="1" x14ac:dyDescent="0.3">
      <c r="A55" s="191"/>
      <c r="B55" s="191"/>
      <c r="C55" s="191"/>
      <c r="D55" s="191"/>
      <c r="E55" s="191"/>
      <c r="F55" s="142"/>
      <c r="G55" s="142"/>
      <c r="H55" s="142"/>
      <c r="I55" s="142"/>
    </row>
    <row r="56" spans="1:9" s="141" customFormat="1" ht="16.5" customHeight="1" x14ac:dyDescent="0.3">
      <c r="A56" s="191"/>
      <c r="B56" s="191"/>
      <c r="C56" s="191"/>
      <c r="D56" s="191"/>
      <c r="E56" s="191"/>
      <c r="F56" s="191"/>
      <c r="G56" s="142"/>
      <c r="H56" s="142"/>
    </row>
    <row r="57" spans="1:9" ht="16.5" x14ac:dyDescent="0.25">
      <c r="A57" s="142"/>
      <c r="B57" s="142"/>
      <c r="C57" s="142"/>
      <c r="D57" s="142"/>
      <c r="E57" s="142"/>
      <c r="F57" s="142"/>
      <c r="G57" s="142"/>
    </row>
    <row r="58" spans="1:9" ht="16.5" x14ac:dyDescent="0.25">
      <c r="A58" s="142"/>
      <c r="B58" s="142"/>
      <c r="C58" s="142"/>
      <c r="D58" s="142"/>
      <c r="E58" s="142"/>
      <c r="F58" s="142"/>
      <c r="G58" s="142"/>
    </row>
  </sheetData>
  <autoFilter ref="A4:I53"/>
  <mergeCells count="8">
    <mergeCell ref="A55:E55"/>
    <mergeCell ref="A56:F56"/>
    <mergeCell ref="H3:H4"/>
    <mergeCell ref="A3:A4"/>
    <mergeCell ref="B3:B4"/>
    <mergeCell ref="C3:F3"/>
    <mergeCell ref="G3:G4"/>
    <mergeCell ref="A54:H54"/>
  </mergeCells>
  <phoneticPr fontId="2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1090101勞保-本國籍員工</vt:lpstr>
      <vt:lpstr>1090101勞保-外國籍員工</vt:lpstr>
      <vt:lpstr>1090101勞退金</vt:lpstr>
      <vt:lpstr>1090101起健保費</vt:lpstr>
      <vt:lpstr>'1090101起健保費'!Print_Area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舒雁</cp:lastModifiedBy>
  <cp:lastPrinted>2019-11-13T10:50:44Z</cp:lastPrinted>
  <dcterms:created xsi:type="dcterms:W3CDTF">2016-01-14T03:21:49Z</dcterms:created>
  <dcterms:modified xsi:type="dcterms:W3CDTF">2019-11-28T03:14:47Z</dcterms:modified>
</cp:coreProperties>
</file>