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 tabRatio="622"/>
  </bookViews>
  <sheets>
    <sheet name="1110101勞保-本國籍" sheetId="6" r:id="rId1"/>
    <sheet name="1110101勞保-外國籍" sheetId="12" r:id="rId2"/>
    <sheet name="1110101勞退金" sheetId="9" r:id="rId3"/>
    <sheet name="1110101健保費" sheetId="10" r:id="rId4"/>
  </sheets>
  <calcPr calcId="162913"/>
</workbook>
</file>

<file path=xl/calcChain.xml><?xml version="1.0" encoding="utf-8"?>
<calcChain xmlns="http://schemas.openxmlformats.org/spreadsheetml/2006/main">
  <c r="I33" i="12" l="1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7" i="6"/>
  <c r="J33" i="6"/>
  <c r="I8" i="12" l="1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H7" i="12"/>
  <c r="G7" i="12"/>
  <c r="I7" i="6"/>
  <c r="F33" i="12" l="1"/>
  <c r="C33" i="12"/>
  <c r="E33" i="12" s="1"/>
  <c r="F32" i="12"/>
  <c r="C32" i="12"/>
  <c r="F31" i="12"/>
  <c r="C31" i="12"/>
  <c r="E31" i="12" s="1"/>
  <c r="F30" i="12"/>
  <c r="C30" i="12"/>
  <c r="F29" i="12"/>
  <c r="C29" i="12"/>
  <c r="E29" i="12" s="1"/>
  <c r="F28" i="12"/>
  <c r="C28" i="12"/>
  <c r="F27" i="12"/>
  <c r="C27" i="12"/>
  <c r="E27" i="12" s="1"/>
  <c r="F26" i="12"/>
  <c r="C26" i="12"/>
  <c r="F25" i="12"/>
  <c r="C25" i="12"/>
  <c r="E25" i="12" s="1"/>
  <c r="F24" i="12"/>
  <c r="C24" i="12"/>
  <c r="F23" i="12"/>
  <c r="C23" i="12"/>
  <c r="E23" i="12" s="1"/>
  <c r="F22" i="12"/>
  <c r="C22" i="12"/>
  <c r="F21" i="12"/>
  <c r="C21" i="12"/>
  <c r="E21" i="12" s="1"/>
  <c r="F20" i="12"/>
  <c r="C20" i="12"/>
  <c r="F19" i="12"/>
  <c r="C19" i="12"/>
  <c r="E19" i="12" s="1"/>
  <c r="F18" i="12"/>
  <c r="C18" i="12"/>
  <c r="F17" i="12"/>
  <c r="C17" i="12"/>
  <c r="E17" i="12" s="1"/>
  <c r="F16" i="12"/>
  <c r="C16" i="12"/>
  <c r="F15" i="12"/>
  <c r="C15" i="12"/>
  <c r="E15" i="12" s="1"/>
  <c r="F14" i="12"/>
  <c r="C14" i="12"/>
  <c r="F13" i="12"/>
  <c r="C13" i="12"/>
  <c r="E13" i="12" s="1"/>
  <c r="F12" i="12"/>
  <c r="C12" i="12"/>
  <c r="F11" i="12"/>
  <c r="C11" i="12"/>
  <c r="E11" i="12" s="1"/>
  <c r="F10" i="12"/>
  <c r="C10" i="12"/>
  <c r="F9" i="12"/>
  <c r="C9" i="12"/>
  <c r="E9" i="12" s="1"/>
  <c r="F8" i="12"/>
  <c r="C8" i="12"/>
  <c r="F7" i="12"/>
  <c r="C7" i="12"/>
  <c r="E7" i="12" s="1"/>
  <c r="E10" i="12" l="1"/>
  <c r="E14" i="12"/>
  <c r="E18" i="12"/>
  <c r="E22" i="12"/>
  <c r="E26" i="12"/>
  <c r="E30" i="12"/>
  <c r="E8" i="12"/>
  <c r="E12" i="12"/>
  <c r="E16" i="12"/>
  <c r="E20" i="12"/>
  <c r="E24" i="12"/>
  <c r="E28" i="12"/>
  <c r="E32" i="12"/>
  <c r="H50" i="10"/>
  <c r="G50" i="10"/>
  <c r="E50" i="10"/>
  <c r="C50" i="10"/>
  <c r="D50" i="10" s="1"/>
  <c r="H49" i="10"/>
  <c r="G49" i="10"/>
  <c r="C49" i="10"/>
  <c r="F49" i="10" s="1"/>
  <c r="H48" i="10"/>
  <c r="G48" i="10"/>
  <c r="F48" i="10"/>
  <c r="C48" i="10"/>
  <c r="E48" i="10" s="1"/>
  <c r="H47" i="10"/>
  <c r="G47" i="10"/>
  <c r="F47" i="10"/>
  <c r="E47" i="10"/>
  <c r="D47" i="10"/>
  <c r="C47" i="10"/>
  <c r="H46" i="10"/>
  <c r="G46" i="10"/>
  <c r="E46" i="10"/>
  <c r="D46" i="10"/>
  <c r="C46" i="10"/>
  <c r="F46" i="10" s="1"/>
  <c r="H45" i="10"/>
  <c r="G45" i="10"/>
  <c r="C45" i="10"/>
  <c r="F45" i="10" s="1"/>
  <c r="H44" i="10"/>
  <c r="G44" i="10"/>
  <c r="F44" i="10"/>
  <c r="C44" i="10"/>
  <c r="E44" i="10" s="1"/>
  <c r="H43" i="10"/>
  <c r="G43" i="10"/>
  <c r="F43" i="10"/>
  <c r="E43" i="10"/>
  <c r="D43" i="10"/>
  <c r="C43" i="10"/>
  <c r="H42" i="10"/>
  <c r="G42" i="10"/>
  <c r="E42" i="10"/>
  <c r="D42" i="10"/>
  <c r="C42" i="10"/>
  <c r="F42" i="10" s="1"/>
  <c r="H41" i="10"/>
  <c r="G41" i="10"/>
  <c r="C41" i="10"/>
  <c r="F41" i="10" s="1"/>
  <c r="H40" i="10"/>
  <c r="G40" i="10"/>
  <c r="F40" i="10"/>
  <c r="C40" i="10"/>
  <c r="E40" i="10" s="1"/>
  <c r="H39" i="10"/>
  <c r="G39" i="10"/>
  <c r="F39" i="10"/>
  <c r="E39" i="10"/>
  <c r="C39" i="10"/>
  <c r="D39" i="10" s="1"/>
  <c r="H38" i="10"/>
  <c r="G38" i="10"/>
  <c r="E38" i="10"/>
  <c r="D38" i="10"/>
  <c r="C38" i="10"/>
  <c r="F38" i="10" s="1"/>
  <c r="H37" i="10"/>
  <c r="G37" i="10"/>
  <c r="C37" i="10"/>
  <c r="F37" i="10" s="1"/>
  <c r="H36" i="10"/>
  <c r="G36" i="10"/>
  <c r="F36" i="10"/>
  <c r="C36" i="10"/>
  <c r="E36" i="10" s="1"/>
  <c r="H35" i="10"/>
  <c r="G35" i="10"/>
  <c r="F35" i="10"/>
  <c r="E35" i="10"/>
  <c r="C35" i="10"/>
  <c r="D35" i="10" s="1"/>
  <c r="H34" i="10"/>
  <c r="G34" i="10"/>
  <c r="E34" i="10"/>
  <c r="D34" i="10"/>
  <c r="C34" i="10"/>
  <c r="F34" i="10" s="1"/>
  <c r="H33" i="10"/>
  <c r="G33" i="10"/>
  <c r="C33" i="10"/>
  <c r="F33" i="10" s="1"/>
  <c r="H32" i="10"/>
  <c r="G32" i="10"/>
  <c r="F32" i="10"/>
  <c r="C32" i="10"/>
  <c r="E32" i="10" s="1"/>
  <c r="H31" i="10"/>
  <c r="G31" i="10"/>
  <c r="F31" i="10"/>
  <c r="E31" i="10"/>
  <c r="C31" i="10"/>
  <c r="D31" i="10" s="1"/>
  <c r="H30" i="10"/>
  <c r="G30" i="10"/>
  <c r="E30" i="10"/>
  <c r="D30" i="10"/>
  <c r="C30" i="10"/>
  <c r="F30" i="10" s="1"/>
  <c r="H29" i="10"/>
  <c r="G29" i="10"/>
  <c r="C29" i="10"/>
  <c r="F29" i="10" s="1"/>
  <c r="H28" i="10"/>
  <c r="G28" i="10"/>
  <c r="F28" i="10"/>
  <c r="C28" i="10"/>
  <c r="E28" i="10" s="1"/>
  <c r="H27" i="10"/>
  <c r="G27" i="10"/>
  <c r="F27" i="10"/>
  <c r="E27" i="10"/>
  <c r="C27" i="10"/>
  <c r="D27" i="10" s="1"/>
  <c r="H26" i="10"/>
  <c r="G26" i="10"/>
  <c r="E26" i="10"/>
  <c r="D26" i="10"/>
  <c r="C26" i="10"/>
  <c r="F26" i="10" s="1"/>
  <c r="H25" i="10"/>
  <c r="G25" i="10"/>
  <c r="C25" i="10"/>
  <c r="F25" i="10" s="1"/>
  <c r="H24" i="10"/>
  <c r="G24" i="10"/>
  <c r="F24" i="10"/>
  <c r="C24" i="10"/>
  <c r="E24" i="10" s="1"/>
  <c r="H23" i="10"/>
  <c r="G23" i="10"/>
  <c r="F23" i="10"/>
  <c r="E23" i="10"/>
  <c r="C23" i="10"/>
  <c r="D23" i="10" s="1"/>
  <c r="H22" i="10"/>
  <c r="G22" i="10"/>
  <c r="E22" i="10"/>
  <c r="D22" i="10"/>
  <c r="C22" i="10"/>
  <c r="F22" i="10" s="1"/>
  <c r="H21" i="10"/>
  <c r="G21" i="10"/>
  <c r="C21" i="10"/>
  <c r="F21" i="10" s="1"/>
  <c r="H20" i="10"/>
  <c r="G20" i="10"/>
  <c r="F20" i="10"/>
  <c r="C20" i="10"/>
  <c r="E20" i="10" s="1"/>
  <c r="H19" i="10"/>
  <c r="G19" i="10"/>
  <c r="F19" i="10"/>
  <c r="E19" i="10"/>
  <c r="C19" i="10"/>
  <c r="D19" i="10" s="1"/>
  <c r="H18" i="10"/>
  <c r="G18" i="10"/>
  <c r="E18" i="10"/>
  <c r="D18" i="10"/>
  <c r="C18" i="10"/>
  <c r="F18" i="10" s="1"/>
  <c r="H17" i="10"/>
  <c r="G17" i="10"/>
  <c r="C17" i="10"/>
  <c r="F17" i="10" s="1"/>
  <c r="H16" i="10"/>
  <c r="G16" i="10"/>
  <c r="F16" i="10"/>
  <c r="C16" i="10"/>
  <c r="E16" i="10" s="1"/>
  <c r="H15" i="10"/>
  <c r="G15" i="10"/>
  <c r="F15" i="10"/>
  <c r="E15" i="10"/>
  <c r="C15" i="10"/>
  <c r="D15" i="10" s="1"/>
  <c r="H14" i="10"/>
  <c r="G14" i="10"/>
  <c r="E14" i="10"/>
  <c r="D14" i="10"/>
  <c r="C14" i="10"/>
  <c r="F14" i="10" s="1"/>
  <c r="H13" i="10"/>
  <c r="G13" i="10"/>
  <c r="C13" i="10"/>
  <c r="F13" i="10" s="1"/>
  <c r="H12" i="10"/>
  <c r="G12" i="10"/>
  <c r="F12" i="10"/>
  <c r="C12" i="10"/>
  <c r="E12" i="10" s="1"/>
  <c r="H11" i="10"/>
  <c r="G11" i="10"/>
  <c r="F11" i="10"/>
  <c r="E11" i="10"/>
  <c r="C11" i="10"/>
  <c r="D11" i="10" s="1"/>
  <c r="H10" i="10"/>
  <c r="G10" i="10"/>
  <c r="E10" i="10"/>
  <c r="D10" i="10"/>
  <c r="C10" i="10"/>
  <c r="F10" i="10" s="1"/>
  <c r="H9" i="10"/>
  <c r="G9" i="10"/>
  <c r="C9" i="10"/>
  <c r="F9" i="10" s="1"/>
  <c r="H8" i="10"/>
  <c r="G8" i="10"/>
  <c r="F8" i="10"/>
  <c r="C8" i="10"/>
  <c r="E8" i="10" s="1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H7" i="10"/>
  <c r="G7" i="10"/>
  <c r="F7" i="10"/>
  <c r="E7" i="10"/>
  <c r="C7" i="10"/>
  <c r="D7" i="10" s="1"/>
  <c r="A7" i="10"/>
  <c r="H6" i="10"/>
  <c r="G6" i="10"/>
  <c r="E6" i="10"/>
  <c r="D6" i="10"/>
  <c r="C6" i="10"/>
  <c r="F6" i="10" s="1"/>
  <c r="A6" i="10"/>
  <c r="H5" i="10"/>
  <c r="G5" i="10"/>
  <c r="C5" i="10"/>
  <c r="F5" i="10" s="1"/>
  <c r="D5" i="10" l="1"/>
  <c r="D13" i="10"/>
  <c r="D17" i="10"/>
  <c r="D21" i="10"/>
  <c r="D33" i="10"/>
  <c r="D37" i="10"/>
  <c r="D41" i="10"/>
  <c r="D45" i="10"/>
  <c r="E5" i="10"/>
  <c r="D8" i="10"/>
  <c r="E9" i="10"/>
  <c r="D12" i="10"/>
  <c r="E13" i="10"/>
  <c r="D16" i="10"/>
  <c r="E17" i="10"/>
  <c r="D20" i="10"/>
  <c r="E21" i="10"/>
  <c r="D24" i="10"/>
  <c r="E25" i="10"/>
  <c r="D28" i="10"/>
  <c r="E29" i="10"/>
  <c r="D32" i="10"/>
  <c r="E33" i="10"/>
  <c r="D36" i="10"/>
  <c r="E37" i="10"/>
  <c r="D40" i="10"/>
  <c r="E41" i="10"/>
  <c r="D44" i="10"/>
  <c r="E45" i="10"/>
  <c r="D48" i="10"/>
  <c r="E49" i="10"/>
  <c r="F50" i="10"/>
  <c r="D9" i="10"/>
  <c r="D25" i="10"/>
  <c r="D29" i="10"/>
  <c r="D49" i="10"/>
  <c r="F24" i="9" l="1"/>
  <c r="F23" i="9"/>
  <c r="F22" i="9"/>
  <c r="F39" i="9"/>
  <c r="F38" i="9"/>
  <c r="F37" i="9"/>
  <c r="F36" i="9"/>
  <c r="F35" i="9"/>
  <c r="F34" i="9"/>
  <c r="F33" i="9"/>
  <c r="L32" i="9"/>
  <c r="F32" i="9"/>
  <c r="L31" i="9"/>
  <c r="F31" i="9"/>
  <c r="L30" i="9"/>
  <c r="F30" i="9"/>
  <c r="L29" i="9"/>
  <c r="F29" i="9"/>
  <c r="L28" i="9"/>
  <c r="F28" i="9"/>
  <c r="L27" i="9"/>
  <c r="F27" i="9"/>
  <c r="L26" i="9"/>
  <c r="F26" i="9"/>
  <c r="L25" i="9"/>
  <c r="F25" i="9"/>
  <c r="L24" i="9"/>
  <c r="L23" i="9"/>
  <c r="L22" i="9"/>
  <c r="L21" i="9"/>
  <c r="F21" i="9"/>
  <c r="L20" i="9"/>
  <c r="F20" i="9"/>
  <c r="L19" i="9"/>
  <c r="F19" i="9"/>
  <c r="L18" i="9"/>
  <c r="F18" i="9"/>
  <c r="L17" i="9"/>
  <c r="F17" i="9"/>
  <c r="L16" i="9"/>
  <c r="F16" i="9"/>
  <c r="L15" i="9"/>
  <c r="F15" i="9"/>
  <c r="L14" i="9"/>
  <c r="F14" i="9"/>
  <c r="L13" i="9"/>
  <c r="F13" i="9"/>
  <c r="L12" i="9"/>
  <c r="F12" i="9"/>
  <c r="L11" i="9"/>
  <c r="F11" i="9"/>
  <c r="L10" i="9"/>
  <c r="F10" i="9"/>
  <c r="L9" i="9"/>
  <c r="F9" i="9"/>
  <c r="L8" i="9"/>
  <c r="F8" i="9"/>
  <c r="L7" i="9"/>
  <c r="F7" i="9"/>
  <c r="L6" i="9"/>
  <c r="F6" i="9"/>
  <c r="G8" i="6" l="1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J10" i="6"/>
  <c r="J14" i="6"/>
  <c r="J18" i="6"/>
  <c r="J22" i="6"/>
  <c r="J26" i="6"/>
  <c r="J30" i="6"/>
  <c r="G7" i="6"/>
  <c r="J8" i="6"/>
  <c r="J9" i="6"/>
  <c r="J12" i="6"/>
  <c r="J13" i="6"/>
  <c r="J16" i="6"/>
  <c r="J17" i="6"/>
  <c r="J20" i="6"/>
  <c r="J21" i="6"/>
  <c r="J24" i="6"/>
  <c r="J25" i="6"/>
  <c r="J28" i="6"/>
  <c r="J29" i="6"/>
  <c r="J32" i="6"/>
  <c r="J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7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J27" i="6" l="1"/>
  <c r="J19" i="6"/>
  <c r="J11" i="6"/>
  <c r="J15" i="6"/>
  <c r="J31" i="6"/>
  <c r="J23" i="6"/>
</calcChain>
</file>

<file path=xl/sharedStrings.xml><?xml version="1.0" encoding="utf-8"?>
<sst xmlns="http://schemas.openxmlformats.org/spreadsheetml/2006/main" count="248" uniqueCount="201">
  <si>
    <t>月投保薪資</t>
  </si>
  <si>
    <t>普通事故
保險費</t>
  </si>
  <si>
    <t>就業
保險費</t>
  </si>
  <si>
    <t>合計</t>
  </si>
  <si>
    <t>職業災害
保險費</t>
  </si>
  <si>
    <t>工資墊償
基金提繳費</t>
  </si>
  <si>
    <t>◎被保險人每月應繳保險費＝勞工保險普通事故保險費＋就業保險費</t>
  </si>
  <si>
    <t>◎投保單位每月應繳保險費＝勞工保險普通事故保險費＋就業保險費+職業災害保險費+工資墊償基金</t>
    <phoneticPr fontId="2" type="noConversion"/>
  </si>
  <si>
    <t>部分工時勞工適用</t>
  </si>
  <si>
    <t xml:space="preserve">勞工退休金月提繳工資分級表 </t>
    <phoneticPr fontId="3" type="noConversion"/>
  </si>
  <si>
    <t>◎被保險人每月應繳勞退金＝月提繳工資×自願提繳率(1%~6%)；雇主每月提繳勞退金＝月提繳工資×6％。</t>
    <phoneticPr fontId="3" type="noConversion"/>
  </si>
  <si>
    <t xml:space="preserve">月提繳工資 </t>
  </si>
  <si>
    <t>每月雇主提繳勞退金</t>
    <phoneticPr fontId="3" type="noConversion"/>
  </si>
  <si>
    <t>單位：新台幣元</t>
  </si>
  <si>
    <t>被保險人及眷屬負擔金額﹝負擔比率30%﹞</t>
  </si>
  <si>
    <t>※已領取公教人員保險養老給付者、雇主、外勞、年滿60歲者，免負擔就業保險費。</t>
  </si>
  <si>
    <t>◎被保險人每月應繳勞退金＝月提繳工資×6％</t>
  </si>
  <si>
    <r>
      <rPr>
        <sz val="12"/>
        <rFont val="微軟正黑體"/>
        <family val="2"/>
        <charset val="136"/>
      </rPr>
      <t>類別</t>
    </r>
  </si>
  <si>
    <t>※職災保險費費率為月投保薪資×0.1％</t>
    <phoneticPr fontId="2" type="noConversion"/>
  </si>
  <si>
    <t xml:space="preserve">  ＝（月投保薪資×10％×20％）＋（月投保薪資×1％×20％） </t>
    <phoneticPr fontId="2" type="noConversion"/>
  </si>
  <si>
    <r>
      <rPr>
        <sz val="12"/>
        <rFont val="微軟正黑體"/>
        <family val="2"/>
        <charset val="136"/>
      </rPr>
      <t>第1級</t>
    </r>
  </si>
  <si>
    <r>
      <rPr>
        <sz val="12"/>
        <rFont val="微軟正黑體"/>
        <family val="2"/>
        <charset val="136"/>
      </rPr>
      <t>第2級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</si>
  <si>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第3級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</si>
  <si>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第4級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</si>
  <si>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第5級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</si>
  <si>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第6級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</si>
  <si>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第7級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</si>
  <si>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第8級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</si>
  <si>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第9級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</si>
  <si>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第10級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</si>
  <si>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第11級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</si>
  <si>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第12級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</si>
  <si>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第13級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</si>
  <si>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第14級</t>
    </r>
    <r>
      <rPr>
        <sz val="12"/>
        <color theme="1"/>
        <rFont val="新細明體"/>
        <family val="2"/>
        <charset val="136"/>
        <scheme val="minor"/>
      </rPr>
      <t/>
    </r>
  </si>
  <si>
    <r>
      <t>雇主負擔金額小計</t>
    </r>
    <r>
      <rPr>
        <b/>
        <u/>
        <sz val="13"/>
        <color theme="1"/>
        <rFont val="微軟正黑體"/>
        <family val="2"/>
        <charset val="136"/>
      </rPr>
      <t>=對照表的單位負擔+職災+工資墊償</t>
    </r>
    <r>
      <rPr>
        <sz val="13"/>
        <color theme="1"/>
        <rFont val="微軟正黑體"/>
        <family val="2"/>
        <charset val="136"/>
      </rPr>
      <t>。</t>
    </r>
  </si>
  <si>
    <r>
      <t>請自行計算職災金額=投保薪資級距*0.1%；工資墊償基金=投保薪資級距*0.025%</t>
    </r>
    <r>
      <rPr>
        <sz val="13"/>
        <color theme="1"/>
        <rFont val="微軟正黑體"/>
        <family val="2"/>
        <charset val="136"/>
      </rPr>
      <t>，</t>
    </r>
    <phoneticPr fontId="2" type="noConversion"/>
  </si>
  <si>
    <t>※工資墊償費率為月投保薪資0.025%</t>
    <phoneticPr fontId="2" type="noConversion"/>
  </si>
  <si>
    <t>1,500元以下</t>
  </si>
  <si>
    <t>1,500元</t>
  </si>
  <si>
    <t>1,501元至3,000元</t>
  </si>
  <si>
    <t>3,000元</t>
  </si>
  <si>
    <t>3,001元至4,500元</t>
  </si>
  <si>
    <t>4,500元</t>
  </si>
  <si>
    <t>4,501元至6,000元</t>
  </si>
  <si>
    <t>6,000元</t>
  </si>
  <si>
    <t>6,001元至7,500元</t>
  </si>
  <si>
    <t>7,500元</t>
  </si>
  <si>
    <t>7,501元至8,700元</t>
  </si>
  <si>
    <t>8,700元</t>
  </si>
  <si>
    <t>8,701元至9,900元</t>
  </si>
  <si>
    <t>9,900元</t>
  </si>
  <si>
    <t>9,901元至11,100元</t>
  </si>
  <si>
    <t>11,100元</t>
  </si>
  <si>
    <t>11,101元至12,540元</t>
  </si>
  <si>
    <t>12,540元</t>
  </si>
  <si>
    <t>12,541元至13,500元</t>
  </si>
  <si>
    <t>13,500元</t>
  </si>
  <si>
    <t>13,501元至15,840元</t>
  </si>
  <si>
    <t>15,840元</t>
  </si>
  <si>
    <t>15,841元至16,500元</t>
  </si>
  <si>
    <t>16,500元</t>
  </si>
  <si>
    <t>16,501元至17,280元</t>
  </si>
  <si>
    <t>17,280元</t>
  </si>
  <si>
    <t>17,281元至17,880元</t>
  </si>
  <si>
    <t>17,880元</t>
  </si>
  <si>
    <t>17,881元至19,047元</t>
  </si>
  <si>
    <t>19,047元</t>
  </si>
  <si>
    <t>19,048元至20,008元</t>
  </si>
  <si>
    <t>20,008元</t>
  </si>
  <si>
    <t>20,009元至21,009元</t>
  </si>
  <si>
    <t>21,009元</t>
  </si>
  <si>
    <t>21,010元至22,000元</t>
  </si>
  <si>
    <t>22,000元</t>
  </si>
  <si>
    <t>22,001元至23,100元</t>
  </si>
  <si>
    <t>23,100元</t>
  </si>
  <si>
    <t>24,000元</t>
  </si>
  <si>
    <t>26,400元</t>
  </si>
  <si>
    <t>26,401元至27,600元</t>
  </si>
  <si>
    <t>27,600元</t>
  </si>
  <si>
    <t>27,601元至28,800元</t>
  </si>
  <si>
    <t>28,800元</t>
  </si>
  <si>
    <t>28,801元至30,300元</t>
  </si>
  <si>
    <t>30,300元</t>
  </si>
  <si>
    <t>30,301元至31,800元</t>
  </si>
  <si>
    <t>31,800元</t>
  </si>
  <si>
    <t>31,801元至33,300元</t>
  </si>
  <si>
    <t>33,300元</t>
  </si>
  <si>
    <t>33,301元至34,800元</t>
  </si>
  <si>
    <t>34,800元</t>
  </si>
  <si>
    <t>34,801元至36,300元</t>
  </si>
  <si>
    <t>36,300元</t>
  </si>
  <si>
    <t>36,301元至38,200元</t>
  </si>
  <si>
    <t>38,200元</t>
  </si>
  <si>
    <t>38,201元至40,100元</t>
  </si>
  <si>
    <t>40,100元</t>
  </si>
  <si>
    <t>40,101元至42,000元</t>
  </si>
  <si>
    <t>42,000元</t>
  </si>
  <si>
    <t>42,001元至43,900元</t>
  </si>
  <si>
    <t>43,900元</t>
  </si>
  <si>
    <t>43,901元至45,800元</t>
  </si>
  <si>
    <t>45,800元</t>
  </si>
  <si>
    <t>級距</t>
  </si>
  <si>
    <t>級</t>
  </si>
  <si>
    <t>實際工資</t>
  </si>
  <si>
    <t>月提繳工資</t>
  </si>
  <si>
    <t>第1組</t>
  </si>
  <si>
    <t>第2組</t>
  </si>
  <si>
    <t>第3組</t>
  </si>
  <si>
    <t>第4組</t>
  </si>
  <si>
    <t>第5組</t>
  </si>
  <si>
    <t>第6組</t>
  </si>
  <si>
    <t>150,000元</t>
  </si>
  <si>
    <t>第7組</t>
  </si>
  <si>
    <t>45,801元至48,200元</t>
  </si>
  <si>
    <t>48,200元</t>
  </si>
  <si>
    <t>48,201元至50,600元</t>
  </si>
  <si>
    <t>50,600元</t>
  </si>
  <si>
    <t>50,601元至53,000元</t>
  </si>
  <si>
    <t>53,000元</t>
  </si>
  <si>
    <t>53,001元至55,400元</t>
  </si>
  <si>
    <t>55,400元</t>
  </si>
  <si>
    <t>55,401元至57,800元</t>
  </si>
  <si>
    <t>57,800元</t>
  </si>
  <si>
    <t>第8組</t>
  </si>
  <si>
    <t>57,801元至60,800元</t>
  </si>
  <si>
    <t>60,800元</t>
  </si>
  <si>
    <t>60,801元至63,800元</t>
  </si>
  <si>
    <t>63,800元</t>
  </si>
  <si>
    <t>63,801元至66,800元</t>
  </si>
  <si>
    <t>66,800元</t>
  </si>
  <si>
    <t>66,801元至69,800元</t>
  </si>
  <si>
    <t>69,800元</t>
  </si>
  <si>
    <t>69,801元至72,800元</t>
  </si>
  <si>
    <t>72,800元</t>
  </si>
  <si>
    <t>第9組</t>
  </si>
  <si>
    <t>72,801元至76,500元</t>
  </si>
  <si>
    <t>76,500元</t>
  </si>
  <si>
    <t>76,501元至80,200元</t>
  </si>
  <si>
    <t>80,200元</t>
  </si>
  <si>
    <t>80,201元至83,900元</t>
  </si>
  <si>
    <t>83,900元</t>
  </si>
  <si>
    <t>83,901元至87,600元</t>
  </si>
  <si>
    <t>87,600元</t>
  </si>
  <si>
    <t>第10組</t>
  </si>
  <si>
    <t>87,601元至92,100元</t>
  </si>
  <si>
    <t>92,100元</t>
  </si>
  <si>
    <t>92,101元至96,600元</t>
  </si>
  <si>
    <t>96,600元</t>
  </si>
  <si>
    <t>96,601元至101,100元</t>
  </si>
  <si>
    <t>101,100元</t>
  </si>
  <si>
    <t>101,101元至105,600元</t>
  </si>
  <si>
    <t>105,600元</t>
  </si>
  <si>
    <t>105,601元至110,100元</t>
  </si>
  <si>
    <t>110,100元</t>
  </si>
  <si>
    <t>第11組</t>
  </si>
  <si>
    <t>110,101元至115,500元</t>
  </si>
  <si>
    <t>115,500元</t>
  </si>
  <si>
    <t>115,501元至120,900元</t>
  </si>
  <si>
    <t>120,900元</t>
  </si>
  <si>
    <t>120,901元至126,300元</t>
  </si>
  <si>
    <t>126,300元</t>
  </si>
  <si>
    <t>126,301元至131,700元</t>
  </si>
  <si>
    <t>131,700元</t>
  </si>
  <si>
    <t>131,701元至137,100元</t>
  </si>
  <si>
    <t>137,100元</t>
  </si>
  <si>
    <t>137,101元至142,500元</t>
  </si>
  <si>
    <t>142,500元</t>
  </si>
  <si>
    <t>142,501元至147,900元</t>
  </si>
  <si>
    <t>147,900元</t>
  </si>
  <si>
    <t>147,901元以上</t>
  </si>
  <si>
    <t>雇主負擔70%</t>
    <phoneticPr fontId="2" type="noConversion"/>
  </si>
  <si>
    <t>薪資代扣個人負擔20%</t>
    <phoneticPr fontId="2" type="noConversion"/>
  </si>
  <si>
    <t>投保金額等級</t>
    <phoneticPr fontId="3" type="noConversion"/>
  </si>
  <si>
    <t>本人</t>
    <phoneticPr fontId="3" type="noConversion"/>
  </si>
  <si>
    <t>本人+１眷口</t>
    <phoneticPr fontId="3" type="noConversion"/>
  </si>
  <si>
    <t>本人+２眷口</t>
    <phoneticPr fontId="3" type="noConversion"/>
  </si>
  <si>
    <r>
      <t>勞工保險費負擔表</t>
    </r>
    <r>
      <rPr>
        <b/>
        <sz val="14"/>
        <color theme="1"/>
        <rFont val="微軟正黑體"/>
        <family val="2"/>
        <charset val="136"/>
      </rPr>
      <t>(外國籍員工適用表)</t>
    </r>
    <phoneticPr fontId="2" type="noConversion"/>
  </si>
  <si>
    <t xml:space="preserve">  ＝（月投保薪資×10.5％×70％）＋（月投保薪資×1％×70％）+(月投保薪資×1％)+(（月投保薪資×0.025%)</t>
    <phoneticPr fontId="2" type="noConversion"/>
  </si>
  <si>
    <t>備註：
一、本表依勞工退休金條例第十四條第五項規定訂定之。
二、本表月提繳工資/月提繳執行業務所得金額以新臺幣元為單位，角以下四捨五入。</t>
    <phoneticPr fontId="2" type="noConversion"/>
  </si>
  <si>
    <t>全民健康保險保險費負擔金額表(三)</t>
    <phoneticPr fontId="3" type="noConversion"/>
  </si>
  <si>
    <t>﹝公、民營事業、機構及有一定雇主之受雇者適用﹞</t>
    <phoneticPr fontId="3" type="noConversion"/>
  </si>
  <si>
    <t>月投保金額</t>
    <phoneticPr fontId="3" type="noConversion"/>
  </si>
  <si>
    <t>投保單位負擔金額﹝負擔比率60%﹞</t>
    <phoneticPr fontId="3" type="noConversion"/>
  </si>
  <si>
    <t>政府補助金額﹝補助比率10%﹞</t>
    <phoneticPr fontId="3" type="noConversion"/>
  </si>
  <si>
    <t>本人+３眷口</t>
    <phoneticPr fontId="3" type="noConversion"/>
  </si>
  <si>
    <t xml:space="preserve">    2.自110年1月1日起費率調整為5.17%。</t>
    <phoneticPr fontId="3" type="noConversion"/>
  </si>
  <si>
    <t xml:space="preserve">    3.自109年1月1日起調整平均眷口數為0.58人，投保單位負擔金額含本人
       及平均眷屬人數0.58人,合計1.58人。</t>
    <phoneticPr fontId="3" type="noConversion"/>
  </si>
  <si>
    <r>
      <t>勞工保險費負擔表</t>
    </r>
    <r>
      <rPr>
        <b/>
        <sz val="14"/>
        <color theme="1"/>
        <rFont val="微軟正黑體"/>
        <family val="2"/>
        <charset val="136"/>
      </rPr>
      <t>(本國籍員工適用表)</t>
    </r>
    <phoneticPr fontId="2" type="noConversion"/>
  </si>
  <si>
    <t>就業
保險費</t>
    <phoneticPr fontId="2" type="noConversion"/>
  </si>
  <si>
    <t>111年1月1日起適用</t>
    <phoneticPr fontId="2" type="noConversion"/>
  </si>
  <si>
    <t>※自111年1月1日起勞工保險普通事故保險費為10.5％</t>
    <phoneticPr fontId="2" type="noConversion"/>
  </si>
  <si>
    <t xml:space="preserve">註:自111年1月1日配合基本工資調整，第一級為25250元。     </t>
    <phoneticPr fontId="2" type="noConversion"/>
  </si>
  <si>
    <t>23,101元至24,000元</t>
  </si>
  <si>
    <t>24,001元至25,250元</t>
  </si>
  <si>
    <t>25,250元</t>
  </si>
  <si>
    <t>25,251元至26,400元</t>
  </si>
  <si>
    <t>111年1月1日起實施</t>
    <phoneticPr fontId="3" type="noConversion"/>
  </si>
  <si>
    <t xml:space="preserve">                         中央健康保險署製表</t>
    <phoneticPr fontId="3" type="noConversion"/>
  </si>
  <si>
    <r>
      <t>註:1.自111年1月1日起配合基本工資調整，第一級調整為25,250元</t>
    </r>
    <r>
      <rPr>
        <b/>
        <sz val="12"/>
        <color rgb="FF0000CC"/>
        <rFont val="新細明體"/>
        <family val="1"/>
        <charset val="136"/>
      </rPr>
      <t>。</t>
    </r>
    <phoneticPr fontId="3" type="noConversion"/>
  </si>
  <si>
    <t>※因應111年基本工資調漲為25,250元，勞工退休金級距異動如下</t>
    <phoneticPr fontId="3" type="noConversion"/>
  </si>
  <si>
    <t>中華民國110年11月24日勞動部勞動福3字第1100136255號令修正發布，自111年1月1日生效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</si>
</sst>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 "/>
    <numFmt numFmtId="177" formatCode="0.000%"/>
    <numFmt numFmtId="178" formatCode="0.0%"/>
  </numFmts>
  <fonts count="2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.5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12"/>
      <color indexed="12"/>
      <name val="微軟正黑體"/>
      <family val="2"/>
      <charset val="136"/>
    </font>
    <font>
      <b/>
      <sz val="12"/>
      <color indexed="6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2.5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3"/>
      <name val="微軟正黑體"/>
      <family val="2"/>
      <charset val="136"/>
    </font>
    <font>
      <b/>
      <sz val="13"/>
      <color theme="1"/>
      <name val="微軟正黑體"/>
      <family val="2"/>
      <charset val="136"/>
    </font>
    <font>
      <sz val="13"/>
      <color theme="1"/>
      <name val="微軟正黑體"/>
      <family val="2"/>
      <charset val="136"/>
    </font>
    <font>
      <b/>
      <u/>
      <sz val="13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20"/>
      <name val="微軟正黑體"/>
      <family val="2"/>
      <charset val="136"/>
    </font>
    <font>
      <sz val="12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2"/>
      <color indexed="56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</font>
    <font>
      <b/>
      <sz val="12"/>
      <color rgb="FF0000FF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14" fillId="0" borderId="0" xfId="1" applyFont="1" applyBorder="1" applyAlignment="1" applyProtection="1">
      <alignment vertical="center"/>
      <protection locked="0"/>
    </xf>
    <xf numFmtId="0" fontId="5" fillId="0" borderId="0" xfId="1" applyFo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176" fontId="4" fillId="3" borderId="9" xfId="0" applyNumberFormat="1" applyFont="1" applyFill="1" applyBorder="1" applyAlignment="1">
      <alignment horizontal="center" vertical="center" wrapText="1"/>
    </xf>
    <xf numFmtId="3" fontId="4" fillId="5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176" fontId="4" fillId="3" borderId="17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3" fontId="4" fillId="5" borderId="4" xfId="0" applyNumberFormat="1" applyFont="1" applyFill="1" applyBorder="1" applyAlignment="1">
      <alignment horizontal="center" vertical="center" wrapText="1"/>
    </xf>
    <xf numFmtId="176" fontId="4" fillId="3" borderId="28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right" vertical="center" wrapText="1"/>
    </xf>
    <xf numFmtId="176" fontId="4" fillId="3" borderId="5" xfId="0" applyNumberFormat="1" applyFont="1" applyFill="1" applyBorder="1" applyAlignment="1">
      <alignment horizontal="center" vertical="center" wrapText="1"/>
    </xf>
    <xf numFmtId="176" fontId="4" fillId="3" borderId="23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right" vertical="center" wrapText="1"/>
    </xf>
    <xf numFmtId="3" fontId="4" fillId="5" borderId="15" xfId="0" applyNumberFormat="1" applyFont="1" applyFill="1" applyBorder="1" applyAlignment="1">
      <alignment horizontal="center" vertical="center" wrapText="1"/>
    </xf>
    <xf numFmtId="176" fontId="4" fillId="3" borderId="29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3" fontId="4" fillId="5" borderId="13" xfId="0" applyNumberFormat="1" applyFont="1" applyFill="1" applyBorder="1" applyAlignment="1">
      <alignment horizontal="center" vertical="center" wrapText="1"/>
    </xf>
    <xf numFmtId="176" fontId="4" fillId="3" borderId="24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3" fontId="4" fillId="5" borderId="8" xfId="0" applyNumberFormat="1" applyFont="1" applyFill="1" applyBorder="1" applyAlignment="1">
      <alignment horizontal="center" vertical="center" wrapText="1"/>
    </xf>
    <xf numFmtId="176" fontId="4" fillId="3" borderId="30" xfId="0" applyNumberFormat="1" applyFont="1" applyFill="1" applyBorder="1" applyAlignment="1">
      <alignment horizontal="center" vertical="center" wrapText="1"/>
    </xf>
    <xf numFmtId="3" fontId="5" fillId="5" borderId="7" xfId="0" applyNumberFormat="1" applyFont="1" applyFill="1" applyBorder="1" applyAlignment="1">
      <alignment horizontal="center" vertical="center" wrapText="1"/>
    </xf>
    <xf numFmtId="3" fontId="5" fillId="5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3" fontId="4" fillId="5" borderId="16" xfId="0" applyNumberFormat="1" applyFont="1" applyFill="1" applyBorder="1" applyAlignment="1">
      <alignment horizontal="center" vertical="center" wrapText="1"/>
    </xf>
    <xf numFmtId="176" fontId="4" fillId="3" borderId="32" xfId="0" applyNumberFormat="1" applyFont="1" applyFill="1" applyBorder="1" applyAlignment="1">
      <alignment horizontal="center" vertical="center" wrapText="1"/>
    </xf>
    <xf numFmtId="9" fontId="7" fillId="3" borderId="15" xfId="1" applyNumberFormat="1" applyFont="1" applyFill="1" applyBorder="1" applyAlignment="1" applyProtection="1">
      <alignment horizontal="center" vertical="center" wrapText="1"/>
      <protection locked="0"/>
    </xf>
    <xf numFmtId="10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177" fontId="7" fillId="3" borderId="15" xfId="1" applyNumberFormat="1" applyFont="1" applyFill="1" applyBorder="1" applyAlignment="1" applyProtection="1">
      <alignment horizontal="center" vertical="center" wrapText="1"/>
      <protection locked="0"/>
    </xf>
    <xf numFmtId="178" fontId="6" fillId="3" borderId="35" xfId="1" applyNumberFormat="1" applyFont="1" applyFill="1" applyBorder="1" applyAlignment="1" applyProtection="1">
      <alignment horizontal="center" vertical="center" wrapText="1"/>
      <protection locked="0"/>
    </xf>
    <xf numFmtId="0" fontId="5" fillId="5" borderId="15" xfId="0" applyFont="1" applyFill="1" applyBorder="1" applyAlignment="1">
      <alignment horizontal="center" vertical="center" wrapText="1"/>
    </xf>
    <xf numFmtId="176" fontId="4" fillId="3" borderId="20" xfId="0" applyNumberFormat="1" applyFont="1" applyFill="1" applyBorder="1" applyAlignment="1">
      <alignment horizontal="center" vertical="center" wrapText="1"/>
    </xf>
    <xf numFmtId="0" fontId="14" fillId="0" borderId="0" xfId="1" applyFont="1" applyBorder="1" applyAlignment="1" applyProtection="1">
      <alignment horizontal="left" vertical="center"/>
      <protection locked="0"/>
    </xf>
    <xf numFmtId="0" fontId="17" fillId="0" borderId="0" xfId="1" applyFont="1" applyBorder="1" applyAlignment="1" applyProtection="1">
      <alignment horizontal="left" vertical="center"/>
      <protection locked="0"/>
    </xf>
    <xf numFmtId="0" fontId="21" fillId="6" borderId="0" xfId="0" applyFont="1" applyFill="1" applyAlignment="1"/>
    <xf numFmtId="0" fontId="22" fillId="6" borderId="0" xfId="0" applyFont="1" applyFill="1" applyBorder="1" applyAlignment="1">
      <alignment horizontal="centerContinuous"/>
    </xf>
    <xf numFmtId="0" fontId="21" fillId="6" borderId="0" xfId="0" applyFont="1" applyFill="1" applyBorder="1" applyAlignment="1">
      <alignment horizontal="centerContinuous"/>
    </xf>
    <xf numFmtId="0" fontId="23" fillId="6" borderId="0" xfId="0" applyFont="1" applyFill="1" applyBorder="1" applyAlignment="1">
      <alignment horizontal="right"/>
    </xf>
    <xf numFmtId="0" fontId="23" fillId="6" borderId="33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/>
    </xf>
    <xf numFmtId="41" fontId="21" fillId="6" borderId="0" xfId="3" applyFont="1" applyFill="1" applyBorder="1" applyAlignment="1">
      <alignment horizontal="center"/>
    </xf>
    <xf numFmtId="0" fontId="21" fillId="6" borderId="40" xfId="0" applyFont="1" applyFill="1" applyBorder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4" fillId="6" borderId="37" xfId="0" applyFont="1" applyFill="1" applyBorder="1" applyAlignment="1">
      <alignment horizontal="center"/>
    </xf>
    <xf numFmtId="0" fontId="21" fillId="6" borderId="11" xfId="0" applyFont="1" applyFill="1" applyBorder="1" applyAlignment="1">
      <alignment horizontal="center"/>
    </xf>
    <xf numFmtId="0" fontId="21" fillId="6" borderId="12" xfId="0" applyFont="1" applyFill="1" applyBorder="1" applyAlignment="1">
      <alignment horizontal="center"/>
    </xf>
    <xf numFmtId="41" fontId="21" fillId="6" borderId="24" xfId="3" applyFont="1" applyFill="1" applyBorder="1" applyAlignment="1">
      <alignment horizontal="center"/>
    </xf>
    <xf numFmtId="0" fontId="21" fillId="6" borderId="13" xfId="0" applyFont="1" applyFill="1" applyBorder="1" applyAlignment="1">
      <alignment horizontal="center"/>
    </xf>
    <xf numFmtId="0" fontId="21" fillId="6" borderId="38" xfId="0" applyFont="1" applyFill="1" applyBorder="1" applyAlignment="1">
      <alignment horizontal="center"/>
    </xf>
    <xf numFmtId="0" fontId="21" fillId="6" borderId="41" xfId="0" applyFont="1" applyFill="1" applyBorder="1" applyAlignment="1">
      <alignment horizontal="center"/>
    </xf>
    <xf numFmtId="0" fontId="24" fillId="6" borderId="8" xfId="0" applyFont="1" applyFill="1" applyBorder="1" applyAlignment="1">
      <alignment horizontal="center"/>
    </xf>
    <xf numFmtId="0" fontId="24" fillId="6" borderId="31" xfId="0" applyFont="1" applyFill="1" applyBorder="1" applyAlignment="1">
      <alignment horizontal="center"/>
    </xf>
    <xf numFmtId="0" fontId="24" fillId="6" borderId="13" xfId="0" applyFont="1" applyFill="1" applyBorder="1" applyAlignment="1">
      <alignment horizontal="center"/>
    </xf>
    <xf numFmtId="0" fontId="24" fillId="6" borderId="20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21" fillId="6" borderId="42" xfId="0" applyFont="1" applyFill="1" applyBorder="1" applyAlignment="1">
      <alignment horizontal="center"/>
    </xf>
    <xf numFmtId="0" fontId="21" fillId="6" borderId="24" xfId="0" applyFont="1" applyFill="1" applyBorder="1" applyAlignment="1">
      <alignment horizontal="center"/>
    </xf>
    <xf numFmtId="41" fontId="21" fillId="6" borderId="42" xfId="3" applyFont="1" applyFill="1" applyBorder="1" applyAlignment="1">
      <alignment horizontal="center"/>
    </xf>
    <xf numFmtId="0" fontId="21" fillId="6" borderId="22" xfId="0" applyFont="1" applyFill="1" applyBorder="1" applyAlignment="1">
      <alignment horizontal="center"/>
    </xf>
    <xf numFmtId="41" fontId="21" fillId="6" borderId="43" xfId="3" applyFont="1" applyFill="1" applyBorder="1" applyAlignment="1">
      <alignment horizontal="center"/>
    </xf>
    <xf numFmtId="0" fontId="21" fillId="6" borderId="16" xfId="0" applyFont="1" applyFill="1" applyBorder="1" applyAlignment="1">
      <alignment horizontal="center"/>
    </xf>
    <xf numFmtId="0" fontId="21" fillId="6" borderId="44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24" fillId="6" borderId="16" xfId="0" applyFont="1" applyFill="1" applyBorder="1" applyAlignment="1">
      <alignment horizontal="center"/>
    </xf>
    <xf numFmtId="0" fontId="24" fillId="6" borderId="32" xfId="0" applyFont="1" applyFill="1" applyBorder="1" applyAlignment="1">
      <alignment horizontal="center"/>
    </xf>
    <xf numFmtId="0" fontId="25" fillId="6" borderId="0" xfId="0" applyFont="1" applyFill="1" applyAlignment="1"/>
    <xf numFmtId="0" fontId="21" fillId="0" borderId="0" xfId="0" applyFont="1" applyAlignment="1">
      <alignment horizontal="right"/>
    </xf>
    <xf numFmtId="0" fontId="25" fillId="6" borderId="0" xfId="0" applyFont="1" applyFill="1" applyAlignment="1">
      <alignment wrapText="1"/>
    </xf>
    <xf numFmtId="0" fontId="27" fillId="6" borderId="0" xfId="0" applyFont="1" applyFill="1" applyAlignment="1">
      <alignment vertical="top" wrapText="1"/>
    </xf>
    <xf numFmtId="0" fontId="14" fillId="0" borderId="0" xfId="1" applyFont="1" applyBorder="1" applyAlignment="1" applyProtection="1">
      <alignment horizontal="left" vertical="center"/>
      <protection locked="0"/>
    </xf>
    <xf numFmtId="0" fontId="17" fillId="0" borderId="0" xfId="1" applyFont="1" applyBorder="1" applyAlignment="1" applyProtection="1">
      <alignment horizontal="left" vertical="center"/>
      <protection locked="0"/>
    </xf>
    <xf numFmtId="0" fontId="25" fillId="6" borderId="0" xfId="0" applyFont="1" applyFill="1" applyAlignment="1">
      <alignment horizontal="left" wrapText="1"/>
    </xf>
    <xf numFmtId="0" fontId="0" fillId="0" borderId="7" xfId="0" applyBorder="1">
      <alignment vertical="center"/>
    </xf>
    <xf numFmtId="176" fontId="15" fillId="2" borderId="46" xfId="1" applyNumberFormat="1" applyFont="1" applyFill="1" applyBorder="1" applyAlignment="1" applyProtection="1">
      <alignment horizontal="center" vertical="center"/>
    </xf>
    <xf numFmtId="176" fontId="15" fillId="2" borderId="47" xfId="1" applyNumberFormat="1" applyFont="1" applyFill="1" applyBorder="1" applyAlignment="1" applyProtection="1">
      <alignment horizontal="center"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>
      <alignment vertical="center"/>
    </xf>
    <xf numFmtId="0" fontId="0" fillId="0" borderId="0" xfId="0" applyBorder="1">
      <alignment vertical="center"/>
    </xf>
    <xf numFmtId="0" fontId="23" fillId="6" borderId="7" xfId="0" applyFont="1" applyFill="1" applyBorder="1" applyAlignment="1">
      <alignment horizontal="center" vertical="center" wrapText="1"/>
    </xf>
    <xf numFmtId="0" fontId="28" fillId="0" borderId="0" xfId="0" applyFont="1">
      <alignment vertical="center"/>
    </xf>
    <xf numFmtId="0" fontId="7" fillId="0" borderId="0" xfId="1" applyFont="1" applyFill="1" applyBorder="1" applyAlignment="1" applyProtection="1">
      <alignment vertical="center"/>
      <protection locked="0"/>
    </xf>
    <xf numFmtId="0" fontId="0" fillId="0" borderId="13" xfId="0" applyBorder="1">
      <alignment vertical="center"/>
    </xf>
    <xf numFmtId="0" fontId="0" fillId="0" borderId="20" xfId="0" applyBorder="1">
      <alignment vertical="center"/>
    </xf>
    <xf numFmtId="0" fontId="6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178" fontId="6" fillId="3" borderId="49" xfId="1" applyNumberFormat="1" applyFont="1" applyFill="1" applyBorder="1" applyAlignment="1" applyProtection="1">
      <alignment horizontal="center" vertical="center" wrapText="1"/>
      <protection locked="0"/>
    </xf>
    <xf numFmtId="9" fontId="7" fillId="3" borderId="49" xfId="1" applyNumberFormat="1" applyFont="1" applyFill="1" applyBorder="1" applyAlignment="1" applyProtection="1">
      <alignment horizontal="center" vertical="center" wrapText="1"/>
      <protection locked="0"/>
    </xf>
    <xf numFmtId="10" fontId="6" fillId="3" borderId="49" xfId="1" applyNumberFormat="1" applyFont="1" applyFill="1" applyBorder="1" applyAlignment="1" applyProtection="1">
      <alignment horizontal="center" vertical="center" wrapText="1"/>
      <protection locked="0"/>
    </xf>
    <xf numFmtId="177" fontId="7" fillId="3" borderId="49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left" vertical="center"/>
      <protection locked="0"/>
    </xf>
    <xf numFmtId="0" fontId="17" fillId="0" borderId="0" xfId="1" applyFont="1" applyBorder="1" applyAlignment="1" applyProtection="1">
      <alignment horizontal="left" vertical="center"/>
      <protection locked="0"/>
    </xf>
    <xf numFmtId="0" fontId="16" fillId="0" borderId="0" xfId="1" applyFont="1" applyAlignment="1">
      <alignment horizontal="left" vertical="center" wrapText="1"/>
    </xf>
    <xf numFmtId="0" fontId="14" fillId="0" borderId="0" xfId="1" applyFont="1" applyBorder="1" applyAlignment="1" applyProtection="1">
      <alignment horizontal="left" vertical="center" wrapText="1"/>
      <protection locked="0"/>
    </xf>
    <xf numFmtId="0" fontId="7" fillId="3" borderId="4" xfId="1" applyFont="1" applyFill="1" applyBorder="1" applyAlignment="1" applyProtection="1">
      <alignment horizontal="center" vertical="center" wrapText="1"/>
      <protection locked="0"/>
    </xf>
    <xf numFmtId="0" fontId="7" fillId="3" borderId="7" xfId="1" applyFont="1" applyFill="1" applyBorder="1" applyAlignment="1" applyProtection="1">
      <alignment horizontal="center" vertical="center" wrapText="1"/>
      <protection locked="0"/>
    </xf>
    <xf numFmtId="0" fontId="6" fillId="3" borderId="4" xfId="1" applyFont="1" applyFill="1" applyBorder="1" applyAlignment="1" applyProtection="1">
      <alignment horizontal="center" vertical="center" wrapText="1"/>
      <protection locked="0"/>
    </xf>
    <xf numFmtId="0" fontId="6" fillId="3" borderId="7" xfId="1" applyFont="1" applyFill="1" applyBorder="1" applyAlignment="1" applyProtection="1">
      <alignment horizontal="center" vertical="center" wrapText="1"/>
      <protection locked="0"/>
    </xf>
    <xf numFmtId="0" fontId="8" fillId="3" borderId="4" xfId="1" applyFont="1" applyFill="1" applyBorder="1" applyAlignment="1" applyProtection="1">
      <alignment horizontal="center" vertical="center" wrapText="1"/>
      <protection locked="0"/>
    </xf>
    <xf numFmtId="0" fontId="8" fillId="3" borderId="7" xfId="1" applyFont="1" applyFill="1" applyBorder="1" applyAlignment="1" applyProtection="1">
      <alignment horizontal="center" vertical="center" wrapText="1"/>
      <protection locked="0"/>
    </xf>
    <xf numFmtId="0" fontId="8" fillId="3" borderId="5" xfId="1" applyFont="1" applyFill="1" applyBorder="1" applyAlignment="1" applyProtection="1">
      <alignment horizontal="center" vertical="center" wrapText="1"/>
      <protection locked="0"/>
    </xf>
    <xf numFmtId="0" fontId="8" fillId="3" borderId="9" xfId="1" applyFont="1" applyFill="1" applyBorder="1" applyAlignment="1" applyProtection="1">
      <alignment horizontal="center" vertical="center" wrapText="1"/>
      <protection locked="0"/>
    </xf>
    <xf numFmtId="0" fontId="8" fillId="3" borderId="17" xfId="1" applyFont="1" applyFill="1" applyBorder="1" applyAlignment="1" applyProtection="1">
      <alignment horizontal="center" vertical="center" wrapText="1"/>
      <protection locked="0"/>
    </xf>
    <xf numFmtId="0" fontId="4" fillId="3" borderId="48" xfId="1" applyFont="1" applyFill="1" applyBorder="1" applyAlignment="1" applyProtection="1">
      <alignment horizontal="center" vertical="center" wrapText="1"/>
      <protection locked="0"/>
    </xf>
    <xf numFmtId="0" fontId="4" fillId="3" borderId="46" xfId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right" vertical="center"/>
      <protection locked="0"/>
    </xf>
    <xf numFmtId="0" fontId="6" fillId="3" borderId="45" xfId="1" applyFont="1" applyFill="1" applyBorder="1" applyAlignment="1" applyProtection="1">
      <alignment horizontal="center" vertical="center" wrapText="1"/>
      <protection locked="0"/>
    </xf>
    <xf numFmtId="0" fontId="6" fillId="3" borderId="46" xfId="1" applyFont="1" applyFill="1" applyBorder="1" applyAlignment="1" applyProtection="1">
      <alignment horizontal="center" vertical="center" wrapText="1"/>
      <protection locked="0"/>
    </xf>
    <xf numFmtId="0" fontId="6" fillId="3" borderId="47" xfId="1" applyFont="1" applyFill="1" applyBorder="1" applyAlignment="1" applyProtection="1">
      <alignment horizontal="center" vertical="center" wrapText="1"/>
      <protection locked="0"/>
    </xf>
    <xf numFmtId="0" fontId="6" fillId="3" borderId="34" xfId="1" applyFont="1" applyFill="1" applyBorder="1" applyAlignment="1" applyProtection="1">
      <alignment horizontal="center" vertical="center" wrapText="1"/>
      <protection locked="0"/>
    </xf>
    <xf numFmtId="0" fontId="6" fillId="3" borderId="21" xfId="1" applyFont="1" applyFill="1" applyBorder="1" applyAlignment="1" applyProtection="1">
      <alignment horizontal="center" vertical="center" wrapText="1"/>
      <protection locked="0"/>
    </xf>
    <xf numFmtId="0" fontId="7" fillId="3" borderId="4" xfId="1" applyFont="1" applyFill="1" applyBorder="1" applyAlignment="1" applyProtection="1">
      <alignment horizontal="center" vertical="center"/>
      <protection locked="0"/>
    </xf>
    <xf numFmtId="0" fontId="7" fillId="3" borderId="5" xfId="1" applyFont="1" applyFill="1" applyBorder="1" applyAlignment="1" applyProtection="1">
      <alignment horizontal="center" vertical="center"/>
      <protection locked="0"/>
    </xf>
    <xf numFmtId="0" fontId="7" fillId="3" borderId="50" xfId="1" applyFont="1" applyFill="1" applyBorder="1" applyAlignment="1" applyProtection="1">
      <alignment horizontal="center" vertical="center"/>
      <protection locked="0"/>
    </xf>
    <xf numFmtId="0" fontId="7" fillId="3" borderId="19" xfId="1" applyFont="1" applyFill="1" applyBorder="1" applyAlignment="1" applyProtection="1">
      <alignment horizontal="center" vertical="center"/>
      <protection locked="0"/>
    </xf>
    <xf numFmtId="0" fontId="7" fillId="3" borderId="26" xfId="1" applyFont="1" applyFill="1" applyBorder="1" applyAlignment="1" applyProtection="1">
      <alignment horizontal="center" vertical="center"/>
      <protection locked="0"/>
    </xf>
    <xf numFmtId="0" fontId="13" fillId="3" borderId="9" xfId="1" applyFont="1" applyFill="1" applyBorder="1" applyAlignment="1" applyProtection="1">
      <alignment horizontal="center" vertical="center"/>
      <protection locked="0"/>
    </xf>
    <xf numFmtId="0" fontId="13" fillId="3" borderId="17" xfId="1" applyFont="1" applyFill="1" applyBorder="1" applyAlignment="1" applyProtection="1">
      <alignment horizontal="center" vertical="center"/>
      <protection locked="0"/>
    </xf>
    <xf numFmtId="0" fontId="6" fillId="3" borderId="49" xfId="1" applyFont="1" applyFill="1" applyBorder="1" applyAlignment="1" applyProtection="1">
      <alignment horizontal="center" vertical="center" wrapText="1"/>
      <protection locked="0"/>
    </xf>
    <xf numFmtId="0" fontId="7" fillId="3" borderId="49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right" vertical="center"/>
      <protection locked="0"/>
    </xf>
    <xf numFmtId="0" fontId="7" fillId="3" borderId="49" xfId="1" applyFont="1" applyFill="1" applyBorder="1" applyAlignment="1" applyProtection="1">
      <alignment horizontal="center" vertical="center" wrapText="1"/>
      <protection locked="0"/>
    </xf>
    <xf numFmtId="0" fontId="13" fillId="3" borderId="49" xfId="1" applyFont="1" applyFill="1" applyBorder="1" applyAlignment="1" applyProtection="1">
      <alignment horizontal="center" vertical="center"/>
      <protection locked="0"/>
    </xf>
    <xf numFmtId="0" fontId="8" fillId="3" borderId="49" xfId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1" fillId="6" borderId="26" xfId="0" applyFont="1" applyFill="1" applyBorder="1" applyAlignment="1">
      <alignment vertical="center" wrapText="1"/>
    </xf>
    <xf numFmtId="0" fontId="21" fillId="6" borderId="20" xfId="0" applyFont="1" applyFill="1" applyBorder="1" applyAlignment="1">
      <alignment vertical="center" wrapText="1"/>
    </xf>
    <xf numFmtId="0" fontId="25" fillId="6" borderId="0" xfId="0" applyFont="1" applyFill="1" applyAlignment="1">
      <alignment horizontal="left" wrapText="1"/>
    </xf>
    <xf numFmtId="0" fontId="25" fillId="6" borderId="0" xfId="0" applyFont="1" applyFill="1" applyAlignment="1">
      <alignment horizontal="left" vertical="top" wrapText="1"/>
    </xf>
    <xf numFmtId="0" fontId="23" fillId="6" borderId="25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/>
    </xf>
    <xf numFmtId="0" fontId="0" fillId="0" borderId="13" xfId="0" applyBorder="1" applyAlignment="1"/>
    <xf numFmtId="0" fontId="23" fillId="6" borderId="28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6" borderId="19" xfId="0" applyFont="1" applyFill="1" applyBorder="1" applyAlignment="1">
      <alignment vertical="center" wrapText="1"/>
    </xf>
    <xf numFmtId="0" fontId="21" fillId="6" borderId="13" xfId="0" applyFont="1" applyFill="1" applyBorder="1" applyAlignment="1">
      <alignment vertical="center" wrapText="1"/>
    </xf>
    <xf numFmtId="0" fontId="0" fillId="2" borderId="7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6" xfId="0" applyFill="1" applyBorder="1">
      <alignment vertical="center"/>
    </xf>
    <xf numFmtId="0" fontId="0" fillId="0" borderId="38" xfId="0" applyBorder="1">
      <alignment vertical="center"/>
    </xf>
    <xf numFmtId="0" fontId="0" fillId="0" borderId="33" xfId="0" applyBorder="1">
      <alignment vertical="center"/>
    </xf>
    <xf numFmtId="0" fontId="0" fillId="2" borderId="33" xfId="0" applyFill="1" applyBorder="1">
      <alignment vertical="center"/>
    </xf>
    <xf numFmtId="0" fontId="0" fillId="2" borderId="51" xfId="0" applyFill="1" applyBorder="1">
      <alignment vertical="center"/>
    </xf>
    <xf numFmtId="0" fontId="0" fillId="0" borderId="5" xfId="0" applyBorder="1">
      <alignment vertical="center"/>
    </xf>
    <xf numFmtId="0" fontId="7" fillId="3" borderId="36" xfId="1" applyFont="1" applyFill="1" applyBorder="1" applyAlignment="1" applyProtection="1">
      <alignment horizontal="center" vertical="center" wrapText="1"/>
      <protection locked="0"/>
    </xf>
    <xf numFmtId="0" fontId="6" fillId="3" borderId="33" xfId="1" applyFont="1" applyFill="1" applyBorder="1" applyAlignment="1" applyProtection="1">
      <alignment horizontal="center" vertical="center" wrapText="1"/>
      <protection locked="0"/>
    </xf>
    <xf numFmtId="178" fontId="6" fillId="3" borderId="5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Border="1">
      <alignment vertical="center"/>
    </xf>
    <xf numFmtId="0" fontId="28" fillId="0" borderId="45" xfId="0" applyFont="1" applyBorder="1">
      <alignment vertical="center"/>
    </xf>
    <xf numFmtId="0" fontId="28" fillId="0" borderId="46" xfId="0" applyFont="1" applyBorder="1">
      <alignment vertical="center"/>
    </xf>
    <xf numFmtId="0" fontId="28" fillId="2" borderId="46" xfId="0" applyFont="1" applyFill="1" applyBorder="1">
      <alignment vertical="center"/>
    </xf>
    <xf numFmtId="0" fontId="28" fillId="2" borderId="47" xfId="0" applyFont="1" applyFill="1" applyBorder="1">
      <alignment vertical="center"/>
    </xf>
  </cellXfs>
  <cellStyles count="4">
    <cellStyle name="一般" xfId="0" builtinId="0"/>
    <cellStyle name="一般 2" xfId="1"/>
    <cellStyle name="千分位[0]" xfId="3" builtinId="6"/>
    <cellStyle name="千分位[0]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D10" sqref="D10"/>
    </sheetView>
  </sheetViews>
  <sheetFormatPr defaultRowHeight="16.5"/>
  <cols>
    <col min="9" max="9" width="12.25" customWidth="1"/>
  </cols>
  <sheetData>
    <row r="1" spans="1:10" ht="27">
      <c r="A1" s="1"/>
      <c r="B1" s="128" t="s">
        <v>187</v>
      </c>
      <c r="C1" s="128"/>
      <c r="D1" s="128"/>
      <c r="E1" s="128"/>
      <c r="F1" s="128"/>
      <c r="G1" s="128"/>
      <c r="H1" s="128"/>
      <c r="I1" s="128"/>
      <c r="J1" s="128"/>
    </row>
    <row r="2" spans="1:10" ht="17.25" thickBot="1">
      <c r="A2" s="1"/>
      <c r="B2" s="129" t="s">
        <v>189</v>
      </c>
      <c r="C2" s="129"/>
      <c r="D2" s="129"/>
      <c r="E2" s="129"/>
      <c r="F2" s="129"/>
      <c r="G2" s="129"/>
      <c r="H2" s="129"/>
      <c r="I2" s="129"/>
      <c r="J2" s="129"/>
    </row>
    <row r="3" spans="1:10" ht="18" thickBot="1">
      <c r="A3" s="130" t="s">
        <v>17</v>
      </c>
      <c r="B3" s="130" t="s">
        <v>0</v>
      </c>
      <c r="C3" s="195" t="s">
        <v>171</v>
      </c>
      <c r="D3" s="135"/>
      <c r="E3" s="136"/>
      <c r="F3" s="137" t="s">
        <v>170</v>
      </c>
      <c r="G3" s="138"/>
      <c r="H3" s="138"/>
      <c r="I3" s="138"/>
      <c r="J3" s="139"/>
    </row>
    <row r="4" spans="1:10">
      <c r="A4" s="131"/>
      <c r="B4" s="131"/>
      <c r="C4" s="196" t="s">
        <v>1</v>
      </c>
      <c r="D4" s="117" t="s">
        <v>188</v>
      </c>
      <c r="E4" s="140" t="s">
        <v>3</v>
      </c>
      <c r="F4" s="133" t="s">
        <v>1</v>
      </c>
      <c r="G4" s="116" t="s">
        <v>2</v>
      </c>
      <c r="H4" s="118" t="s">
        <v>4</v>
      </c>
      <c r="I4" s="120" t="s">
        <v>5</v>
      </c>
      <c r="J4" s="122" t="s">
        <v>3</v>
      </c>
    </row>
    <row r="5" spans="1:10">
      <c r="A5" s="131"/>
      <c r="B5" s="131"/>
      <c r="C5" s="196"/>
      <c r="D5" s="117"/>
      <c r="E5" s="140"/>
      <c r="F5" s="134"/>
      <c r="G5" s="117"/>
      <c r="H5" s="119"/>
      <c r="I5" s="121"/>
      <c r="J5" s="123"/>
    </row>
    <row r="6" spans="1:10" ht="18" thickBot="1">
      <c r="A6" s="132"/>
      <c r="B6" s="132"/>
      <c r="C6" s="197">
        <v>0.105</v>
      </c>
      <c r="D6" s="45">
        <v>0.01</v>
      </c>
      <c r="E6" s="141"/>
      <c r="F6" s="48">
        <v>0.105</v>
      </c>
      <c r="G6" s="45">
        <v>0.01</v>
      </c>
      <c r="H6" s="46">
        <v>1E-3</v>
      </c>
      <c r="I6" s="47">
        <v>2.5000000000000001E-4</v>
      </c>
      <c r="J6" s="124"/>
    </row>
    <row r="7" spans="1:10" ht="16.5" customHeight="1">
      <c r="A7" s="125" t="s">
        <v>8</v>
      </c>
      <c r="B7" s="199">
        <v>11100</v>
      </c>
      <c r="C7" s="198">
        <f>ROUND(B7*$C$6*0.2,0)</f>
        <v>233</v>
      </c>
      <c r="D7" s="96">
        <f>ROUND(B7*$D$6*0.2,0)</f>
        <v>22</v>
      </c>
      <c r="E7" s="194">
        <f>C7+D7</f>
        <v>255</v>
      </c>
      <c r="F7" s="190">
        <f>ROUND(B7*$F$6*0.7,0)</f>
        <v>816</v>
      </c>
      <c r="G7" s="104">
        <f>ROUND(B7*1%*0.7,0)</f>
        <v>78</v>
      </c>
      <c r="H7" s="104">
        <f>ROUND(B7*0.1%,0)</f>
        <v>11</v>
      </c>
      <c r="I7" s="104">
        <f>ROUND(B7*0.025%,0)</f>
        <v>3</v>
      </c>
      <c r="J7" s="105">
        <f>F7+G7+H7+I7</f>
        <v>908</v>
      </c>
    </row>
    <row r="8" spans="1:10">
      <c r="A8" s="126"/>
      <c r="B8" s="200">
        <v>12540</v>
      </c>
      <c r="C8" s="191">
        <f t="shared" ref="C8:C33" si="0">ROUND(B8*$C$6*0.2,0)</f>
        <v>263</v>
      </c>
      <c r="D8" s="93">
        <f t="shared" ref="D8:D33" si="1">ROUND(B8*$D$6*0.2,0)</f>
        <v>25</v>
      </c>
      <c r="E8" s="97">
        <f t="shared" ref="E8:E33" si="2">C8+D8</f>
        <v>288</v>
      </c>
      <c r="F8" s="191">
        <f t="shared" ref="F8:F33" si="3">ROUND(B8*$F$6*0.7,0)</f>
        <v>922</v>
      </c>
      <c r="G8" s="93">
        <f t="shared" ref="G8:G33" si="4">ROUND(B8*1%*0.7,0)</f>
        <v>88</v>
      </c>
      <c r="H8" s="93">
        <f t="shared" ref="H8:H33" si="5">ROUND(B8*0.1%,0)</f>
        <v>13</v>
      </c>
      <c r="I8" s="104">
        <f t="shared" ref="I8:I33" si="6">ROUND(B8*0.025%,0)</f>
        <v>3</v>
      </c>
      <c r="J8" s="97">
        <f t="shared" ref="J8:J33" si="7">F8+G8+H8+I8</f>
        <v>1026</v>
      </c>
    </row>
    <row r="9" spans="1:10">
      <c r="A9" s="126"/>
      <c r="B9" s="200">
        <v>13500</v>
      </c>
      <c r="C9" s="191">
        <f t="shared" si="0"/>
        <v>284</v>
      </c>
      <c r="D9" s="93">
        <f t="shared" si="1"/>
        <v>27</v>
      </c>
      <c r="E9" s="97">
        <f t="shared" si="2"/>
        <v>311</v>
      </c>
      <c r="F9" s="191">
        <f t="shared" si="3"/>
        <v>992</v>
      </c>
      <c r="G9" s="93">
        <f t="shared" si="4"/>
        <v>95</v>
      </c>
      <c r="H9" s="93">
        <f t="shared" si="5"/>
        <v>14</v>
      </c>
      <c r="I9" s="104">
        <f t="shared" si="6"/>
        <v>3</v>
      </c>
      <c r="J9" s="97">
        <f t="shared" si="7"/>
        <v>1104</v>
      </c>
    </row>
    <row r="10" spans="1:10">
      <c r="A10" s="126"/>
      <c r="B10" s="200">
        <v>15840</v>
      </c>
      <c r="C10" s="191">
        <f t="shared" si="0"/>
        <v>333</v>
      </c>
      <c r="D10" s="93">
        <f t="shared" si="1"/>
        <v>32</v>
      </c>
      <c r="E10" s="97">
        <f t="shared" si="2"/>
        <v>365</v>
      </c>
      <c r="F10" s="191">
        <f t="shared" si="3"/>
        <v>1164</v>
      </c>
      <c r="G10" s="93">
        <f t="shared" si="4"/>
        <v>111</v>
      </c>
      <c r="H10" s="93">
        <f t="shared" si="5"/>
        <v>16</v>
      </c>
      <c r="I10" s="104">
        <f t="shared" si="6"/>
        <v>4</v>
      </c>
      <c r="J10" s="97">
        <f t="shared" si="7"/>
        <v>1295</v>
      </c>
    </row>
    <row r="11" spans="1:10">
      <c r="A11" s="126"/>
      <c r="B11" s="200">
        <v>16500</v>
      </c>
      <c r="C11" s="191">
        <f t="shared" si="0"/>
        <v>347</v>
      </c>
      <c r="D11" s="93">
        <f t="shared" si="1"/>
        <v>33</v>
      </c>
      <c r="E11" s="97">
        <f t="shared" si="2"/>
        <v>380</v>
      </c>
      <c r="F11" s="191">
        <f t="shared" si="3"/>
        <v>1213</v>
      </c>
      <c r="G11" s="93">
        <f t="shared" si="4"/>
        <v>116</v>
      </c>
      <c r="H11" s="93">
        <f t="shared" si="5"/>
        <v>17</v>
      </c>
      <c r="I11" s="104">
        <f t="shared" si="6"/>
        <v>4</v>
      </c>
      <c r="J11" s="97">
        <f t="shared" si="7"/>
        <v>1350</v>
      </c>
    </row>
    <row r="12" spans="1:10">
      <c r="A12" s="126"/>
      <c r="B12" s="200">
        <v>17280</v>
      </c>
      <c r="C12" s="191">
        <f t="shared" si="0"/>
        <v>363</v>
      </c>
      <c r="D12" s="93">
        <f t="shared" si="1"/>
        <v>35</v>
      </c>
      <c r="E12" s="97">
        <f t="shared" si="2"/>
        <v>398</v>
      </c>
      <c r="F12" s="191">
        <f t="shared" si="3"/>
        <v>1270</v>
      </c>
      <c r="G12" s="93">
        <f t="shared" si="4"/>
        <v>121</v>
      </c>
      <c r="H12" s="93">
        <f t="shared" si="5"/>
        <v>17</v>
      </c>
      <c r="I12" s="104">
        <f t="shared" si="6"/>
        <v>4</v>
      </c>
      <c r="J12" s="97">
        <f t="shared" si="7"/>
        <v>1412</v>
      </c>
    </row>
    <row r="13" spans="1:10">
      <c r="A13" s="126"/>
      <c r="B13" s="200">
        <v>17880</v>
      </c>
      <c r="C13" s="191">
        <f t="shared" si="0"/>
        <v>375</v>
      </c>
      <c r="D13" s="93">
        <f t="shared" si="1"/>
        <v>36</v>
      </c>
      <c r="E13" s="97">
        <f t="shared" si="2"/>
        <v>411</v>
      </c>
      <c r="F13" s="191">
        <f t="shared" si="3"/>
        <v>1314</v>
      </c>
      <c r="G13" s="93">
        <f t="shared" si="4"/>
        <v>125</v>
      </c>
      <c r="H13" s="93">
        <f t="shared" si="5"/>
        <v>18</v>
      </c>
      <c r="I13" s="104">
        <f t="shared" si="6"/>
        <v>4</v>
      </c>
      <c r="J13" s="97">
        <f t="shared" si="7"/>
        <v>1461</v>
      </c>
    </row>
    <row r="14" spans="1:10">
      <c r="A14" s="126"/>
      <c r="B14" s="200">
        <v>19047</v>
      </c>
      <c r="C14" s="191">
        <f t="shared" si="0"/>
        <v>400</v>
      </c>
      <c r="D14" s="93">
        <f t="shared" si="1"/>
        <v>38</v>
      </c>
      <c r="E14" s="97">
        <f t="shared" si="2"/>
        <v>438</v>
      </c>
      <c r="F14" s="191">
        <f t="shared" si="3"/>
        <v>1400</v>
      </c>
      <c r="G14" s="93">
        <f t="shared" si="4"/>
        <v>133</v>
      </c>
      <c r="H14" s="93">
        <f t="shared" si="5"/>
        <v>19</v>
      </c>
      <c r="I14" s="104">
        <f t="shared" si="6"/>
        <v>5</v>
      </c>
      <c r="J14" s="97">
        <f t="shared" si="7"/>
        <v>1557</v>
      </c>
    </row>
    <row r="15" spans="1:10">
      <c r="A15" s="126"/>
      <c r="B15" s="200">
        <v>20008</v>
      </c>
      <c r="C15" s="191">
        <f t="shared" si="0"/>
        <v>420</v>
      </c>
      <c r="D15" s="93">
        <f t="shared" si="1"/>
        <v>40</v>
      </c>
      <c r="E15" s="97">
        <f t="shared" si="2"/>
        <v>460</v>
      </c>
      <c r="F15" s="191">
        <f t="shared" si="3"/>
        <v>1471</v>
      </c>
      <c r="G15" s="93">
        <f t="shared" si="4"/>
        <v>140</v>
      </c>
      <c r="H15" s="93">
        <f t="shared" si="5"/>
        <v>20</v>
      </c>
      <c r="I15" s="104">
        <f t="shared" si="6"/>
        <v>5</v>
      </c>
      <c r="J15" s="97">
        <f t="shared" si="7"/>
        <v>1636</v>
      </c>
    </row>
    <row r="16" spans="1:10">
      <c r="A16" s="126"/>
      <c r="B16" s="200">
        <v>21009</v>
      </c>
      <c r="C16" s="191">
        <f t="shared" si="0"/>
        <v>441</v>
      </c>
      <c r="D16" s="93">
        <f t="shared" si="1"/>
        <v>42</v>
      </c>
      <c r="E16" s="97">
        <f t="shared" si="2"/>
        <v>483</v>
      </c>
      <c r="F16" s="191">
        <f t="shared" si="3"/>
        <v>1544</v>
      </c>
      <c r="G16" s="93">
        <f t="shared" si="4"/>
        <v>147</v>
      </c>
      <c r="H16" s="93">
        <f t="shared" si="5"/>
        <v>21</v>
      </c>
      <c r="I16" s="104">
        <f t="shared" si="6"/>
        <v>5</v>
      </c>
      <c r="J16" s="97">
        <f t="shared" si="7"/>
        <v>1717</v>
      </c>
    </row>
    <row r="17" spans="1:10">
      <c r="A17" s="126"/>
      <c r="B17" s="200">
        <v>22000</v>
      </c>
      <c r="C17" s="191">
        <f t="shared" si="0"/>
        <v>462</v>
      </c>
      <c r="D17" s="93">
        <f t="shared" si="1"/>
        <v>44</v>
      </c>
      <c r="E17" s="97">
        <f t="shared" si="2"/>
        <v>506</v>
      </c>
      <c r="F17" s="191">
        <f t="shared" si="3"/>
        <v>1617</v>
      </c>
      <c r="G17" s="93">
        <f t="shared" si="4"/>
        <v>154</v>
      </c>
      <c r="H17" s="93">
        <f t="shared" si="5"/>
        <v>22</v>
      </c>
      <c r="I17" s="104">
        <f t="shared" si="6"/>
        <v>6</v>
      </c>
      <c r="J17" s="97">
        <f t="shared" si="7"/>
        <v>1799</v>
      </c>
    </row>
    <row r="18" spans="1:10">
      <c r="A18" s="126"/>
      <c r="B18" s="200">
        <v>23100</v>
      </c>
      <c r="C18" s="191">
        <f t="shared" si="0"/>
        <v>485</v>
      </c>
      <c r="D18" s="93">
        <f t="shared" si="1"/>
        <v>46</v>
      </c>
      <c r="E18" s="97">
        <f t="shared" si="2"/>
        <v>531</v>
      </c>
      <c r="F18" s="191">
        <f t="shared" si="3"/>
        <v>1698</v>
      </c>
      <c r="G18" s="93">
        <f t="shared" si="4"/>
        <v>162</v>
      </c>
      <c r="H18" s="93">
        <f t="shared" si="5"/>
        <v>23</v>
      </c>
      <c r="I18" s="104">
        <f t="shared" si="6"/>
        <v>6</v>
      </c>
      <c r="J18" s="97">
        <f t="shared" si="7"/>
        <v>1889</v>
      </c>
    </row>
    <row r="19" spans="1:10">
      <c r="A19" s="126"/>
      <c r="B19" s="200">
        <v>24000</v>
      </c>
      <c r="C19" s="191">
        <f t="shared" si="0"/>
        <v>504</v>
      </c>
      <c r="D19" s="93">
        <f t="shared" si="1"/>
        <v>48</v>
      </c>
      <c r="E19" s="97">
        <f t="shared" si="2"/>
        <v>552</v>
      </c>
      <c r="F19" s="191">
        <f t="shared" si="3"/>
        <v>1764</v>
      </c>
      <c r="G19" s="93">
        <f t="shared" si="4"/>
        <v>168</v>
      </c>
      <c r="H19" s="93">
        <f t="shared" si="5"/>
        <v>24</v>
      </c>
      <c r="I19" s="104">
        <f t="shared" si="6"/>
        <v>6</v>
      </c>
      <c r="J19" s="97">
        <f t="shared" si="7"/>
        <v>1962</v>
      </c>
    </row>
    <row r="20" spans="1:10" ht="17.25">
      <c r="A20" s="94" t="s">
        <v>20</v>
      </c>
      <c r="B20" s="201">
        <v>25250</v>
      </c>
      <c r="C20" s="192">
        <f t="shared" si="0"/>
        <v>530</v>
      </c>
      <c r="D20" s="184">
        <f t="shared" si="1"/>
        <v>51</v>
      </c>
      <c r="E20" s="185">
        <f t="shared" si="2"/>
        <v>581</v>
      </c>
      <c r="F20" s="192">
        <f t="shared" si="3"/>
        <v>1856</v>
      </c>
      <c r="G20" s="184">
        <f t="shared" si="4"/>
        <v>177</v>
      </c>
      <c r="H20" s="184">
        <f t="shared" si="5"/>
        <v>25</v>
      </c>
      <c r="I20" s="184">
        <f t="shared" si="6"/>
        <v>6</v>
      </c>
      <c r="J20" s="185">
        <f t="shared" si="7"/>
        <v>2064</v>
      </c>
    </row>
    <row r="21" spans="1:10" ht="17.25">
      <c r="A21" s="94" t="s">
        <v>21</v>
      </c>
      <c r="B21" s="201">
        <v>26400</v>
      </c>
      <c r="C21" s="192">
        <f t="shared" si="0"/>
        <v>554</v>
      </c>
      <c r="D21" s="184">
        <f t="shared" si="1"/>
        <v>53</v>
      </c>
      <c r="E21" s="185">
        <f t="shared" si="2"/>
        <v>607</v>
      </c>
      <c r="F21" s="192">
        <f t="shared" si="3"/>
        <v>1940</v>
      </c>
      <c r="G21" s="184">
        <f t="shared" si="4"/>
        <v>185</v>
      </c>
      <c r="H21" s="184">
        <f t="shared" si="5"/>
        <v>26</v>
      </c>
      <c r="I21" s="188">
        <f t="shared" si="6"/>
        <v>7</v>
      </c>
      <c r="J21" s="185">
        <f t="shared" si="7"/>
        <v>2158</v>
      </c>
    </row>
    <row r="22" spans="1:10" ht="17.25">
      <c r="A22" s="94" t="s">
        <v>22</v>
      </c>
      <c r="B22" s="201">
        <v>27600</v>
      </c>
      <c r="C22" s="192">
        <f t="shared" si="0"/>
        <v>580</v>
      </c>
      <c r="D22" s="184">
        <f t="shared" si="1"/>
        <v>55</v>
      </c>
      <c r="E22" s="185">
        <f t="shared" si="2"/>
        <v>635</v>
      </c>
      <c r="F22" s="192">
        <f t="shared" si="3"/>
        <v>2029</v>
      </c>
      <c r="G22" s="184">
        <f t="shared" si="4"/>
        <v>193</v>
      </c>
      <c r="H22" s="184">
        <f t="shared" si="5"/>
        <v>28</v>
      </c>
      <c r="I22" s="188">
        <f t="shared" si="6"/>
        <v>7</v>
      </c>
      <c r="J22" s="185">
        <f t="shared" si="7"/>
        <v>2257</v>
      </c>
    </row>
    <row r="23" spans="1:10" ht="17.25">
      <c r="A23" s="94" t="s">
        <v>23</v>
      </c>
      <c r="B23" s="201">
        <v>28800</v>
      </c>
      <c r="C23" s="192">
        <f t="shared" si="0"/>
        <v>605</v>
      </c>
      <c r="D23" s="184">
        <f t="shared" si="1"/>
        <v>58</v>
      </c>
      <c r="E23" s="185">
        <f t="shared" si="2"/>
        <v>663</v>
      </c>
      <c r="F23" s="192">
        <f t="shared" si="3"/>
        <v>2117</v>
      </c>
      <c r="G23" s="184">
        <f t="shared" si="4"/>
        <v>202</v>
      </c>
      <c r="H23" s="184">
        <f t="shared" si="5"/>
        <v>29</v>
      </c>
      <c r="I23" s="188">
        <f t="shared" si="6"/>
        <v>7</v>
      </c>
      <c r="J23" s="185">
        <f t="shared" si="7"/>
        <v>2355</v>
      </c>
    </row>
    <row r="24" spans="1:10" ht="17.25">
      <c r="A24" s="94" t="s">
        <v>24</v>
      </c>
      <c r="B24" s="201">
        <v>30300</v>
      </c>
      <c r="C24" s="192">
        <f t="shared" si="0"/>
        <v>636</v>
      </c>
      <c r="D24" s="184">
        <f t="shared" si="1"/>
        <v>61</v>
      </c>
      <c r="E24" s="185">
        <f t="shared" si="2"/>
        <v>697</v>
      </c>
      <c r="F24" s="192">
        <f t="shared" si="3"/>
        <v>2227</v>
      </c>
      <c r="G24" s="184">
        <f t="shared" si="4"/>
        <v>212</v>
      </c>
      <c r="H24" s="184">
        <f t="shared" si="5"/>
        <v>30</v>
      </c>
      <c r="I24" s="188">
        <f t="shared" si="6"/>
        <v>8</v>
      </c>
      <c r="J24" s="185">
        <f t="shared" si="7"/>
        <v>2477</v>
      </c>
    </row>
    <row r="25" spans="1:10" ht="17.25">
      <c r="A25" s="94" t="s">
        <v>25</v>
      </c>
      <c r="B25" s="201">
        <v>31800</v>
      </c>
      <c r="C25" s="192">
        <f t="shared" si="0"/>
        <v>668</v>
      </c>
      <c r="D25" s="184">
        <f t="shared" si="1"/>
        <v>64</v>
      </c>
      <c r="E25" s="185">
        <f t="shared" si="2"/>
        <v>732</v>
      </c>
      <c r="F25" s="192">
        <f t="shared" si="3"/>
        <v>2337</v>
      </c>
      <c r="G25" s="184">
        <f t="shared" si="4"/>
        <v>223</v>
      </c>
      <c r="H25" s="184">
        <f t="shared" si="5"/>
        <v>32</v>
      </c>
      <c r="I25" s="188">
        <f t="shared" si="6"/>
        <v>8</v>
      </c>
      <c r="J25" s="185">
        <f t="shared" si="7"/>
        <v>2600</v>
      </c>
    </row>
    <row r="26" spans="1:10" ht="17.25">
      <c r="A26" s="94" t="s">
        <v>26</v>
      </c>
      <c r="B26" s="201">
        <v>33300</v>
      </c>
      <c r="C26" s="192">
        <f t="shared" si="0"/>
        <v>699</v>
      </c>
      <c r="D26" s="184">
        <f t="shared" si="1"/>
        <v>67</v>
      </c>
      <c r="E26" s="185">
        <f t="shared" si="2"/>
        <v>766</v>
      </c>
      <c r="F26" s="192">
        <f t="shared" si="3"/>
        <v>2448</v>
      </c>
      <c r="G26" s="184">
        <f t="shared" si="4"/>
        <v>233</v>
      </c>
      <c r="H26" s="184">
        <f t="shared" si="5"/>
        <v>33</v>
      </c>
      <c r="I26" s="188">
        <f t="shared" si="6"/>
        <v>8</v>
      </c>
      <c r="J26" s="185">
        <f t="shared" si="7"/>
        <v>2722</v>
      </c>
    </row>
    <row r="27" spans="1:10" ht="17.25">
      <c r="A27" s="94" t="s">
        <v>27</v>
      </c>
      <c r="B27" s="201">
        <v>34800</v>
      </c>
      <c r="C27" s="192">
        <f t="shared" si="0"/>
        <v>731</v>
      </c>
      <c r="D27" s="184">
        <f t="shared" si="1"/>
        <v>70</v>
      </c>
      <c r="E27" s="185">
        <f t="shared" si="2"/>
        <v>801</v>
      </c>
      <c r="F27" s="192">
        <f t="shared" si="3"/>
        <v>2558</v>
      </c>
      <c r="G27" s="184">
        <f t="shared" si="4"/>
        <v>244</v>
      </c>
      <c r="H27" s="184">
        <f t="shared" si="5"/>
        <v>35</v>
      </c>
      <c r="I27" s="188">
        <f t="shared" si="6"/>
        <v>9</v>
      </c>
      <c r="J27" s="185">
        <f t="shared" si="7"/>
        <v>2846</v>
      </c>
    </row>
    <row r="28" spans="1:10" ht="17.25">
      <c r="A28" s="94" t="s">
        <v>28</v>
      </c>
      <c r="B28" s="201">
        <v>36300</v>
      </c>
      <c r="C28" s="192">
        <f t="shared" si="0"/>
        <v>762</v>
      </c>
      <c r="D28" s="184">
        <f t="shared" si="1"/>
        <v>73</v>
      </c>
      <c r="E28" s="185">
        <f t="shared" si="2"/>
        <v>835</v>
      </c>
      <c r="F28" s="192">
        <f t="shared" si="3"/>
        <v>2668</v>
      </c>
      <c r="G28" s="184">
        <f t="shared" si="4"/>
        <v>254</v>
      </c>
      <c r="H28" s="184">
        <f t="shared" si="5"/>
        <v>36</v>
      </c>
      <c r="I28" s="188">
        <f t="shared" si="6"/>
        <v>9</v>
      </c>
      <c r="J28" s="185">
        <f t="shared" si="7"/>
        <v>2967</v>
      </c>
    </row>
    <row r="29" spans="1:10" ht="17.25">
      <c r="A29" s="94" t="s">
        <v>29</v>
      </c>
      <c r="B29" s="201">
        <v>38200</v>
      </c>
      <c r="C29" s="192">
        <f t="shared" si="0"/>
        <v>802</v>
      </c>
      <c r="D29" s="184">
        <f t="shared" si="1"/>
        <v>76</v>
      </c>
      <c r="E29" s="185">
        <f t="shared" si="2"/>
        <v>878</v>
      </c>
      <c r="F29" s="192">
        <f t="shared" si="3"/>
        <v>2808</v>
      </c>
      <c r="G29" s="184">
        <f t="shared" si="4"/>
        <v>267</v>
      </c>
      <c r="H29" s="184">
        <f t="shared" si="5"/>
        <v>38</v>
      </c>
      <c r="I29" s="188">
        <f t="shared" si="6"/>
        <v>10</v>
      </c>
      <c r="J29" s="185">
        <f t="shared" si="7"/>
        <v>3123</v>
      </c>
    </row>
    <row r="30" spans="1:10" ht="17.25">
      <c r="A30" s="94" t="s">
        <v>30</v>
      </c>
      <c r="B30" s="201">
        <v>40100</v>
      </c>
      <c r="C30" s="192">
        <f t="shared" si="0"/>
        <v>842</v>
      </c>
      <c r="D30" s="184">
        <f t="shared" si="1"/>
        <v>80</v>
      </c>
      <c r="E30" s="185">
        <f t="shared" si="2"/>
        <v>922</v>
      </c>
      <c r="F30" s="192">
        <f t="shared" si="3"/>
        <v>2947</v>
      </c>
      <c r="G30" s="184">
        <f t="shared" si="4"/>
        <v>281</v>
      </c>
      <c r="H30" s="184">
        <f t="shared" si="5"/>
        <v>40</v>
      </c>
      <c r="I30" s="188">
        <f t="shared" si="6"/>
        <v>10</v>
      </c>
      <c r="J30" s="185">
        <f t="shared" si="7"/>
        <v>3278</v>
      </c>
    </row>
    <row r="31" spans="1:10" ht="17.25">
      <c r="A31" s="94" t="s">
        <v>31</v>
      </c>
      <c r="B31" s="201">
        <v>42000</v>
      </c>
      <c r="C31" s="192">
        <f t="shared" si="0"/>
        <v>882</v>
      </c>
      <c r="D31" s="184">
        <f t="shared" si="1"/>
        <v>84</v>
      </c>
      <c r="E31" s="185">
        <f t="shared" si="2"/>
        <v>966</v>
      </c>
      <c r="F31" s="192">
        <f t="shared" si="3"/>
        <v>3087</v>
      </c>
      <c r="G31" s="184">
        <f t="shared" si="4"/>
        <v>294</v>
      </c>
      <c r="H31" s="184">
        <f t="shared" si="5"/>
        <v>42</v>
      </c>
      <c r="I31" s="188">
        <f t="shared" si="6"/>
        <v>11</v>
      </c>
      <c r="J31" s="185">
        <f t="shared" si="7"/>
        <v>3434</v>
      </c>
    </row>
    <row r="32" spans="1:10" ht="17.25">
      <c r="A32" s="94" t="s">
        <v>32</v>
      </c>
      <c r="B32" s="201">
        <v>43900</v>
      </c>
      <c r="C32" s="192">
        <f t="shared" si="0"/>
        <v>922</v>
      </c>
      <c r="D32" s="184">
        <f t="shared" si="1"/>
        <v>88</v>
      </c>
      <c r="E32" s="185">
        <f t="shared" si="2"/>
        <v>1010</v>
      </c>
      <c r="F32" s="192">
        <f t="shared" si="3"/>
        <v>3227</v>
      </c>
      <c r="G32" s="184">
        <f t="shared" si="4"/>
        <v>307</v>
      </c>
      <c r="H32" s="184">
        <f t="shared" si="5"/>
        <v>44</v>
      </c>
      <c r="I32" s="188">
        <f t="shared" si="6"/>
        <v>11</v>
      </c>
      <c r="J32" s="185">
        <f t="shared" si="7"/>
        <v>3589</v>
      </c>
    </row>
    <row r="33" spans="1:10" ht="18" thickBot="1">
      <c r="A33" s="95" t="s">
        <v>33</v>
      </c>
      <c r="B33" s="202">
        <v>45800</v>
      </c>
      <c r="C33" s="193">
        <f t="shared" si="0"/>
        <v>962</v>
      </c>
      <c r="D33" s="186">
        <f t="shared" si="1"/>
        <v>92</v>
      </c>
      <c r="E33" s="187">
        <f t="shared" si="2"/>
        <v>1054</v>
      </c>
      <c r="F33" s="193">
        <f t="shared" si="3"/>
        <v>3366</v>
      </c>
      <c r="G33" s="186">
        <f t="shared" si="4"/>
        <v>321</v>
      </c>
      <c r="H33" s="186">
        <f t="shared" si="5"/>
        <v>46</v>
      </c>
      <c r="I33" s="189">
        <f t="shared" si="6"/>
        <v>11</v>
      </c>
      <c r="J33" s="187">
        <f>F33+G33+H33+I33</f>
        <v>3744</v>
      </c>
    </row>
    <row r="35" spans="1:10" ht="17.25">
      <c r="A35" s="127" t="s">
        <v>190</v>
      </c>
      <c r="B35" s="127"/>
      <c r="C35" s="127"/>
      <c r="D35" s="127"/>
      <c r="E35" s="127"/>
      <c r="F35" s="127"/>
      <c r="G35" s="127"/>
      <c r="H35" s="127"/>
      <c r="I35" s="127"/>
      <c r="J35" s="127"/>
    </row>
    <row r="36" spans="1:10" ht="17.25">
      <c r="A36" s="127" t="s">
        <v>18</v>
      </c>
      <c r="B36" s="127"/>
      <c r="C36" s="127"/>
      <c r="D36" s="127"/>
      <c r="E36" s="127"/>
      <c r="F36" s="127"/>
      <c r="G36" s="127"/>
      <c r="H36" s="127"/>
      <c r="I36" s="127"/>
      <c r="J36" s="127"/>
    </row>
    <row r="37" spans="1:10" ht="17.25">
      <c r="A37" s="127" t="s">
        <v>36</v>
      </c>
      <c r="B37" s="127"/>
      <c r="C37" s="127"/>
      <c r="D37" s="127"/>
      <c r="E37" s="127"/>
      <c r="F37" s="127"/>
      <c r="G37" s="127"/>
      <c r="H37" s="127"/>
      <c r="I37" s="127"/>
      <c r="J37" s="127"/>
    </row>
    <row r="38" spans="1:10">
      <c r="A38" s="2" t="s">
        <v>15</v>
      </c>
      <c r="B38" s="2"/>
      <c r="C38" s="2"/>
      <c r="D38" s="2"/>
      <c r="E38" s="2"/>
      <c r="F38" s="2"/>
      <c r="G38" s="2"/>
      <c r="H38" s="2"/>
      <c r="I38" s="2"/>
      <c r="J38" s="3"/>
    </row>
    <row r="39" spans="1:10">
      <c r="A39" s="112" t="s">
        <v>6</v>
      </c>
      <c r="B39" s="112"/>
      <c r="C39" s="112"/>
      <c r="D39" s="112"/>
      <c r="E39" s="112"/>
      <c r="F39" s="112"/>
      <c r="G39" s="112"/>
      <c r="H39" s="51"/>
      <c r="I39" s="51"/>
      <c r="J39" s="3"/>
    </row>
    <row r="40" spans="1:10">
      <c r="A40" s="112" t="s">
        <v>19</v>
      </c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>
      <c r="A41" s="115" t="s">
        <v>7</v>
      </c>
      <c r="B41" s="115"/>
      <c r="C41" s="115"/>
      <c r="D41" s="115"/>
      <c r="E41" s="115"/>
      <c r="F41" s="115"/>
      <c r="G41" s="115"/>
      <c r="H41" s="115"/>
      <c r="I41" s="115"/>
      <c r="J41" s="115"/>
    </row>
    <row r="42" spans="1:10">
      <c r="A42" s="112" t="s">
        <v>177</v>
      </c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>
      <c r="A43" s="112" t="s">
        <v>16</v>
      </c>
      <c r="B43" s="112"/>
      <c r="C43" s="112"/>
      <c r="D43" s="112"/>
      <c r="E43" s="112"/>
      <c r="F43" s="112"/>
      <c r="G43" s="112"/>
      <c r="H43" s="51"/>
      <c r="I43" s="51"/>
      <c r="J43" s="3"/>
    </row>
    <row r="44" spans="1:10" ht="17.25">
      <c r="A44" s="113" t="s">
        <v>191</v>
      </c>
      <c r="B44" s="113"/>
      <c r="C44" s="113"/>
      <c r="D44" s="113"/>
      <c r="E44" s="113"/>
      <c r="F44" s="113"/>
      <c r="G44" s="113"/>
      <c r="H44" s="52"/>
      <c r="I44" s="52"/>
      <c r="J44" s="3"/>
    </row>
    <row r="45" spans="1:10" ht="17.25">
      <c r="A45" s="114" t="s">
        <v>35</v>
      </c>
      <c r="B45" s="114"/>
      <c r="C45" s="114"/>
      <c r="D45" s="114"/>
      <c r="E45" s="114"/>
      <c r="F45" s="114"/>
      <c r="G45" s="114"/>
      <c r="H45" s="114"/>
      <c r="I45" s="3"/>
      <c r="J45" s="3"/>
    </row>
    <row r="46" spans="1:10" ht="17.25">
      <c r="A46" s="114" t="s">
        <v>34</v>
      </c>
      <c r="B46" s="114"/>
      <c r="C46" s="114"/>
      <c r="D46" s="114"/>
      <c r="E46" s="114"/>
      <c r="F46" s="114"/>
      <c r="G46" s="114"/>
      <c r="H46" s="114"/>
      <c r="I46" s="3"/>
      <c r="J46" s="3"/>
    </row>
  </sheetData>
  <mergeCells count="26">
    <mergeCell ref="B1:J1"/>
    <mergeCell ref="B2:J2"/>
    <mergeCell ref="A3:A6"/>
    <mergeCell ref="B3:B6"/>
    <mergeCell ref="C3:E3"/>
    <mergeCell ref="F3:J3"/>
    <mergeCell ref="C4:C5"/>
    <mergeCell ref="D4:D5"/>
    <mergeCell ref="E4:E6"/>
    <mergeCell ref="F4:F5"/>
    <mergeCell ref="A41:J41"/>
    <mergeCell ref="G4:G5"/>
    <mergeCell ref="H4:H5"/>
    <mergeCell ref="I4:I5"/>
    <mergeCell ref="J4:J6"/>
    <mergeCell ref="A7:A19"/>
    <mergeCell ref="A35:J35"/>
    <mergeCell ref="A36:J36"/>
    <mergeCell ref="A37:J37"/>
    <mergeCell ref="A39:G39"/>
    <mergeCell ref="A40:J40"/>
    <mergeCell ref="A42:J42"/>
    <mergeCell ref="A43:G43"/>
    <mergeCell ref="A44:G44"/>
    <mergeCell ref="A45:H45"/>
    <mergeCell ref="A46:H4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D10" sqref="D10"/>
    </sheetView>
  </sheetViews>
  <sheetFormatPr defaultRowHeight="16.5"/>
  <cols>
    <col min="2" max="2" width="9" customWidth="1"/>
    <col min="8" max="8" width="11.125" customWidth="1"/>
  </cols>
  <sheetData>
    <row r="1" spans="1:12" ht="27">
      <c r="B1" s="128" t="s">
        <v>176</v>
      </c>
      <c r="C1" s="128"/>
      <c r="D1" s="128"/>
      <c r="E1" s="128"/>
      <c r="F1" s="128"/>
      <c r="G1" s="128"/>
      <c r="H1" s="128"/>
      <c r="I1" s="128"/>
      <c r="J1" s="107"/>
    </row>
    <row r="2" spans="1:12" ht="17.25" customHeight="1" thickBot="1">
      <c r="B2" s="144" t="s">
        <v>189</v>
      </c>
      <c r="C2" s="144"/>
      <c r="D2" s="144"/>
      <c r="E2" s="144"/>
      <c r="F2" s="144"/>
      <c r="G2" s="144"/>
      <c r="H2" s="144"/>
      <c r="I2" s="144"/>
      <c r="J2" s="106"/>
    </row>
    <row r="3" spans="1:12" ht="18" thickBot="1">
      <c r="A3" s="142" t="s">
        <v>17</v>
      </c>
      <c r="B3" s="142" t="s">
        <v>0</v>
      </c>
      <c r="C3" s="145" t="s">
        <v>171</v>
      </c>
      <c r="D3" s="143"/>
      <c r="E3" s="143"/>
      <c r="F3" s="143" t="s">
        <v>170</v>
      </c>
      <c r="G3" s="143"/>
      <c r="H3" s="143"/>
      <c r="I3" s="143"/>
      <c r="J3" s="103"/>
    </row>
    <row r="4" spans="1:12" ht="17.25" thickBot="1">
      <c r="A4" s="142"/>
      <c r="B4" s="142"/>
      <c r="C4" s="142" t="s">
        <v>1</v>
      </c>
      <c r="D4" s="145" t="s">
        <v>188</v>
      </c>
      <c r="E4" s="146" t="s">
        <v>3</v>
      </c>
      <c r="F4" s="142" t="s">
        <v>1</v>
      </c>
      <c r="G4" s="142" t="s">
        <v>4</v>
      </c>
      <c r="H4" s="147" t="s">
        <v>5</v>
      </c>
      <c r="I4" s="147" t="s">
        <v>3</v>
      </c>
      <c r="L4" s="102"/>
    </row>
    <row r="5" spans="1:12" ht="17.25" thickBot="1">
      <c r="A5" s="142"/>
      <c r="B5" s="142"/>
      <c r="C5" s="142"/>
      <c r="D5" s="145"/>
      <c r="E5" s="146"/>
      <c r="F5" s="142"/>
      <c r="G5" s="142"/>
      <c r="H5" s="147"/>
      <c r="I5" s="147"/>
    </row>
    <row r="6" spans="1:12" ht="18" thickBot="1">
      <c r="A6" s="142"/>
      <c r="B6" s="142"/>
      <c r="C6" s="108">
        <v>0.105</v>
      </c>
      <c r="D6" s="109">
        <v>0.01</v>
      </c>
      <c r="E6" s="146"/>
      <c r="F6" s="108">
        <v>0.105</v>
      </c>
      <c r="G6" s="110">
        <v>1E-3</v>
      </c>
      <c r="H6" s="111">
        <v>2.5000000000000001E-4</v>
      </c>
      <c r="I6" s="147"/>
    </row>
    <row r="7" spans="1:12">
      <c r="A7" s="125" t="s">
        <v>8</v>
      </c>
      <c r="B7" s="199">
        <v>11100</v>
      </c>
      <c r="C7" s="190">
        <f>ROUND(B7*$C$6*0.2,0)</f>
        <v>233</v>
      </c>
      <c r="D7" s="104">
        <v>0</v>
      </c>
      <c r="E7" s="194">
        <f>C7+D7</f>
        <v>233</v>
      </c>
      <c r="F7" s="190">
        <f>ROUND(B7*$F$6*0.7,0)</f>
        <v>816</v>
      </c>
      <c r="G7" s="104">
        <f>ROUND(B7*0.1%,0)</f>
        <v>11</v>
      </c>
      <c r="H7" s="104">
        <f>ROUND(B7*0.025%,0)</f>
        <v>3</v>
      </c>
      <c r="I7" s="105">
        <f>F7+G7+H7</f>
        <v>830</v>
      </c>
    </row>
    <row r="8" spans="1:12">
      <c r="A8" s="126"/>
      <c r="B8" s="200">
        <v>12540</v>
      </c>
      <c r="C8" s="191">
        <f t="shared" ref="C8:C33" si="0">ROUND(B8*$C$6*0.2,0)</f>
        <v>263</v>
      </c>
      <c r="D8" s="104">
        <v>0</v>
      </c>
      <c r="E8" s="97">
        <f t="shared" ref="E8:E33" si="1">C8+D8</f>
        <v>263</v>
      </c>
      <c r="F8" s="191">
        <f t="shared" ref="F8:F33" si="2">ROUND(B8*$F$6*0.7,0)</f>
        <v>922</v>
      </c>
      <c r="G8" s="93">
        <f t="shared" ref="G8:G33" si="3">ROUND(B8*0.1%,0)</f>
        <v>13</v>
      </c>
      <c r="H8" s="93">
        <f t="shared" ref="H8:H33" si="4">ROUND(B8*0.025%,0)</f>
        <v>3</v>
      </c>
      <c r="I8" s="97">
        <f t="shared" ref="I8:I33" si="5">F8+G8+H8</f>
        <v>938</v>
      </c>
    </row>
    <row r="9" spans="1:12">
      <c r="A9" s="126"/>
      <c r="B9" s="200">
        <v>13500</v>
      </c>
      <c r="C9" s="191">
        <f t="shared" si="0"/>
        <v>284</v>
      </c>
      <c r="D9" s="93">
        <v>0</v>
      </c>
      <c r="E9" s="97">
        <f t="shared" si="1"/>
        <v>284</v>
      </c>
      <c r="F9" s="191">
        <f t="shared" si="2"/>
        <v>992</v>
      </c>
      <c r="G9" s="93">
        <f t="shared" si="3"/>
        <v>14</v>
      </c>
      <c r="H9" s="93">
        <f t="shared" si="4"/>
        <v>3</v>
      </c>
      <c r="I9" s="97">
        <f t="shared" si="5"/>
        <v>1009</v>
      </c>
    </row>
    <row r="10" spans="1:12">
      <c r="A10" s="126"/>
      <c r="B10" s="200">
        <v>15840</v>
      </c>
      <c r="C10" s="191">
        <f t="shared" si="0"/>
        <v>333</v>
      </c>
      <c r="D10" s="93">
        <v>0</v>
      </c>
      <c r="E10" s="97">
        <f t="shared" si="1"/>
        <v>333</v>
      </c>
      <c r="F10" s="191">
        <f t="shared" si="2"/>
        <v>1164</v>
      </c>
      <c r="G10" s="93">
        <f t="shared" si="3"/>
        <v>16</v>
      </c>
      <c r="H10" s="93">
        <f t="shared" si="4"/>
        <v>4</v>
      </c>
      <c r="I10" s="97">
        <f t="shared" si="5"/>
        <v>1184</v>
      </c>
    </row>
    <row r="11" spans="1:12">
      <c r="A11" s="126"/>
      <c r="B11" s="200">
        <v>16500</v>
      </c>
      <c r="C11" s="191">
        <f t="shared" si="0"/>
        <v>347</v>
      </c>
      <c r="D11" s="93">
        <v>0</v>
      </c>
      <c r="E11" s="97">
        <f t="shared" si="1"/>
        <v>347</v>
      </c>
      <c r="F11" s="191">
        <f t="shared" si="2"/>
        <v>1213</v>
      </c>
      <c r="G11" s="93">
        <f t="shared" si="3"/>
        <v>17</v>
      </c>
      <c r="H11" s="93">
        <f t="shared" si="4"/>
        <v>4</v>
      </c>
      <c r="I11" s="97">
        <f t="shared" si="5"/>
        <v>1234</v>
      </c>
    </row>
    <row r="12" spans="1:12">
      <c r="A12" s="126"/>
      <c r="B12" s="200">
        <v>17280</v>
      </c>
      <c r="C12" s="191">
        <f t="shared" si="0"/>
        <v>363</v>
      </c>
      <c r="D12" s="93">
        <v>0</v>
      </c>
      <c r="E12" s="97">
        <f t="shared" si="1"/>
        <v>363</v>
      </c>
      <c r="F12" s="191">
        <f t="shared" si="2"/>
        <v>1270</v>
      </c>
      <c r="G12" s="93">
        <f t="shared" si="3"/>
        <v>17</v>
      </c>
      <c r="H12" s="93">
        <f t="shared" si="4"/>
        <v>4</v>
      </c>
      <c r="I12" s="97">
        <f t="shared" si="5"/>
        <v>1291</v>
      </c>
    </row>
    <row r="13" spans="1:12">
      <c r="A13" s="126"/>
      <c r="B13" s="200">
        <v>17880</v>
      </c>
      <c r="C13" s="191">
        <f t="shared" si="0"/>
        <v>375</v>
      </c>
      <c r="D13" s="93">
        <v>0</v>
      </c>
      <c r="E13" s="97">
        <f t="shared" si="1"/>
        <v>375</v>
      </c>
      <c r="F13" s="191">
        <f t="shared" si="2"/>
        <v>1314</v>
      </c>
      <c r="G13" s="93">
        <f t="shared" si="3"/>
        <v>18</v>
      </c>
      <c r="H13" s="93">
        <f t="shared" si="4"/>
        <v>4</v>
      </c>
      <c r="I13" s="97">
        <f t="shared" si="5"/>
        <v>1336</v>
      </c>
    </row>
    <row r="14" spans="1:12">
      <c r="A14" s="126"/>
      <c r="B14" s="200">
        <v>19047</v>
      </c>
      <c r="C14" s="191">
        <f t="shared" si="0"/>
        <v>400</v>
      </c>
      <c r="D14" s="93">
        <v>0</v>
      </c>
      <c r="E14" s="97">
        <f t="shared" si="1"/>
        <v>400</v>
      </c>
      <c r="F14" s="191">
        <f t="shared" si="2"/>
        <v>1400</v>
      </c>
      <c r="G14" s="93">
        <f t="shared" si="3"/>
        <v>19</v>
      </c>
      <c r="H14" s="93">
        <f t="shared" si="4"/>
        <v>5</v>
      </c>
      <c r="I14" s="97">
        <f t="shared" si="5"/>
        <v>1424</v>
      </c>
    </row>
    <row r="15" spans="1:12">
      <c r="A15" s="126"/>
      <c r="B15" s="200">
        <v>20008</v>
      </c>
      <c r="C15" s="191">
        <f t="shared" si="0"/>
        <v>420</v>
      </c>
      <c r="D15" s="93">
        <v>0</v>
      </c>
      <c r="E15" s="97">
        <f t="shared" si="1"/>
        <v>420</v>
      </c>
      <c r="F15" s="191">
        <f t="shared" si="2"/>
        <v>1471</v>
      </c>
      <c r="G15" s="93">
        <f t="shared" si="3"/>
        <v>20</v>
      </c>
      <c r="H15" s="93">
        <f t="shared" si="4"/>
        <v>5</v>
      </c>
      <c r="I15" s="97">
        <f t="shared" si="5"/>
        <v>1496</v>
      </c>
    </row>
    <row r="16" spans="1:12">
      <c r="A16" s="126"/>
      <c r="B16" s="200">
        <v>21009</v>
      </c>
      <c r="C16" s="191">
        <f t="shared" si="0"/>
        <v>441</v>
      </c>
      <c r="D16" s="93">
        <v>0</v>
      </c>
      <c r="E16" s="97">
        <f t="shared" si="1"/>
        <v>441</v>
      </c>
      <c r="F16" s="191">
        <f t="shared" si="2"/>
        <v>1544</v>
      </c>
      <c r="G16" s="93">
        <f t="shared" si="3"/>
        <v>21</v>
      </c>
      <c r="H16" s="93">
        <f t="shared" si="4"/>
        <v>5</v>
      </c>
      <c r="I16" s="97">
        <f t="shared" si="5"/>
        <v>1570</v>
      </c>
    </row>
    <row r="17" spans="1:9">
      <c r="A17" s="126"/>
      <c r="B17" s="200">
        <v>22000</v>
      </c>
      <c r="C17" s="191">
        <f t="shared" si="0"/>
        <v>462</v>
      </c>
      <c r="D17" s="93">
        <v>0</v>
      </c>
      <c r="E17" s="97">
        <f t="shared" si="1"/>
        <v>462</v>
      </c>
      <c r="F17" s="191">
        <f t="shared" si="2"/>
        <v>1617</v>
      </c>
      <c r="G17" s="93">
        <f t="shared" si="3"/>
        <v>22</v>
      </c>
      <c r="H17" s="93">
        <f t="shared" si="4"/>
        <v>6</v>
      </c>
      <c r="I17" s="97">
        <f t="shared" si="5"/>
        <v>1645</v>
      </c>
    </row>
    <row r="18" spans="1:9">
      <c r="A18" s="126"/>
      <c r="B18" s="200">
        <v>23100</v>
      </c>
      <c r="C18" s="191">
        <f t="shared" si="0"/>
        <v>485</v>
      </c>
      <c r="D18" s="93">
        <v>0</v>
      </c>
      <c r="E18" s="97">
        <f t="shared" si="1"/>
        <v>485</v>
      </c>
      <c r="F18" s="191">
        <f t="shared" si="2"/>
        <v>1698</v>
      </c>
      <c r="G18" s="93">
        <f t="shared" si="3"/>
        <v>23</v>
      </c>
      <c r="H18" s="93">
        <f t="shared" si="4"/>
        <v>6</v>
      </c>
      <c r="I18" s="97">
        <f t="shared" si="5"/>
        <v>1727</v>
      </c>
    </row>
    <row r="19" spans="1:9">
      <c r="A19" s="126"/>
      <c r="B19" s="200">
        <v>24000</v>
      </c>
      <c r="C19" s="191">
        <f t="shared" si="0"/>
        <v>504</v>
      </c>
      <c r="D19" s="93">
        <v>0</v>
      </c>
      <c r="E19" s="97">
        <f t="shared" si="1"/>
        <v>504</v>
      </c>
      <c r="F19" s="191">
        <f t="shared" si="2"/>
        <v>1764</v>
      </c>
      <c r="G19" s="93">
        <f t="shared" si="3"/>
        <v>24</v>
      </c>
      <c r="H19" s="93">
        <f t="shared" si="4"/>
        <v>6</v>
      </c>
      <c r="I19" s="97">
        <f t="shared" si="5"/>
        <v>1794</v>
      </c>
    </row>
    <row r="20" spans="1:9" ht="17.25">
      <c r="A20" s="94" t="s">
        <v>20</v>
      </c>
      <c r="B20" s="201">
        <v>25250</v>
      </c>
      <c r="C20" s="192">
        <f t="shared" si="0"/>
        <v>530</v>
      </c>
      <c r="D20" s="184">
        <v>0</v>
      </c>
      <c r="E20" s="185">
        <f t="shared" si="1"/>
        <v>530</v>
      </c>
      <c r="F20" s="192">
        <f t="shared" si="2"/>
        <v>1856</v>
      </c>
      <c r="G20" s="184">
        <f t="shared" si="3"/>
        <v>25</v>
      </c>
      <c r="H20" s="184">
        <f t="shared" si="4"/>
        <v>6</v>
      </c>
      <c r="I20" s="185">
        <f t="shared" si="5"/>
        <v>1887</v>
      </c>
    </row>
    <row r="21" spans="1:9" ht="17.25">
      <c r="A21" s="94" t="s">
        <v>21</v>
      </c>
      <c r="B21" s="201">
        <v>26400</v>
      </c>
      <c r="C21" s="192">
        <f t="shared" si="0"/>
        <v>554</v>
      </c>
      <c r="D21" s="184">
        <v>0</v>
      </c>
      <c r="E21" s="185">
        <f t="shared" si="1"/>
        <v>554</v>
      </c>
      <c r="F21" s="192">
        <f t="shared" si="2"/>
        <v>1940</v>
      </c>
      <c r="G21" s="184">
        <f t="shared" si="3"/>
        <v>26</v>
      </c>
      <c r="H21" s="184">
        <f t="shared" si="4"/>
        <v>7</v>
      </c>
      <c r="I21" s="185">
        <f t="shared" si="5"/>
        <v>1973</v>
      </c>
    </row>
    <row r="22" spans="1:9" ht="17.25">
      <c r="A22" s="94" t="s">
        <v>22</v>
      </c>
      <c r="B22" s="201">
        <v>27600</v>
      </c>
      <c r="C22" s="192">
        <f t="shared" si="0"/>
        <v>580</v>
      </c>
      <c r="D22" s="184">
        <v>0</v>
      </c>
      <c r="E22" s="185">
        <f t="shared" si="1"/>
        <v>580</v>
      </c>
      <c r="F22" s="192">
        <f t="shared" si="2"/>
        <v>2029</v>
      </c>
      <c r="G22" s="184">
        <f t="shared" si="3"/>
        <v>28</v>
      </c>
      <c r="H22" s="184">
        <f t="shared" si="4"/>
        <v>7</v>
      </c>
      <c r="I22" s="185">
        <f t="shared" si="5"/>
        <v>2064</v>
      </c>
    </row>
    <row r="23" spans="1:9" ht="17.25">
      <c r="A23" s="94" t="s">
        <v>23</v>
      </c>
      <c r="B23" s="201">
        <v>28800</v>
      </c>
      <c r="C23" s="192">
        <f t="shared" si="0"/>
        <v>605</v>
      </c>
      <c r="D23" s="184">
        <v>0</v>
      </c>
      <c r="E23" s="185">
        <f t="shared" si="1"/>
        <v>605</v>
      </c>
      <c r="F23" s="192">
        <f t="shared" si="2"/>
        <v>2117</v>
      </c>
      <c r="G23" s="184">
        <f t="shared" si="3"/>
        <v>29</v>
      </c>
      <c r="H23" s="184">
        <f t="shared" si="4"/>
        <v>7</v>
      </c>
      <c r="I23" s="185">
        <f t="shared" si="5"/>
        <v>2153</v>
      </c>
    </row>
    <row r="24" spans="1:9" ht="17.25">
      <c r="A24" s="94" t="s">
        <v>24</v>
      </c>
      <c r="B24" s="201">
        <v>30300</v>
      </c>
      <c r="C24" s="192">
        <f t="shared" si="0"/>
        <v>636</v>
      </c>
      <c r="D24" s="184">
        <v>0</v>
      </c>
      <c r="E24" s="185">
        <f t="shared" si="1"/>
        <v>636</v>
      </c>
      <c r="F24" s="192">
        <f t="shared" si="2"/>
        <v>2227</v>
      </c>
      <c r="G24" s="184">
        <f t="shared" si="3"/>
        <v>30</v>
      </c>
      <c r="H24" s="184">
        <f t="shared" si="4"/>
        <v>8</v>
      </c>
      <c r="I24" s="185">
        <f t="shared" si="5"/>
        <v>2265</v>
      </c>
    </row>
    <row r="25" spans="1:9" ht="17.25">
      <c r="A25" s="94" t="s">
        <v>25</v>
      </c>
      <c r="B25" s="201">
        <v>31800</v>
      </c>
      <c r="C25" s="192">
        <f t="shared" si="0"/>
        <v>668</v>
      </c>
      <c r="D25" s="184">
        <v>0</v>
      </c>
      <c r="E25" s="185">
        <f t="shared" si="1"/>
        <v>668</v>
      </c>
      <c r="F25" s="192">
        <f t="shared" si="2"/>
        <v>2337</v>
      </c>
      <c r="G25" s="184">
        <f t="shared" si="3"/>
        <v>32</v>
      </c>
      <c r="H25" s="184">
        <f t="shared" si="4"/>
        <v>8</v>
      </c>
      <c r="I25" s="185">
        <f t="shared" si="5"/>
        <v>2377</v>
      </c>
    </row>
    <row r="26" spans="1:9" ht="17.25">
      <c r="A26" s="94" t="s">
        <v>26</v>
      </c>
      <c r="B26" s="201">
        <v>33300</v>
      </c>
      <c r="C26" s="192">
        <f t="shared" si="0"/>
        <v>699</v>
      </c>
      <c r="D26" s="184">
        <v>0</v>
      </c>
      <c r="E26" s="185">
        <f t="shared" si="1"/>
        <v>699</v>
      </c>
      <c r="F26" s="192">
        <f t="shared" si="2"/>
        <v>2448</v>
      </c>
      <c r="G26" s="184">
        <f t="shared" si="3"/>
        <v>33</v>
      </c>
      <c r="H26" s="184">
        <f t="shared" si="4"/>
        <v>8</v>
      </c>
      <c r="I26" s="185">
        <f t="shared" si="5"/>
        <v>2489</v>
      </c>
    </row>
    <row r="27" spans="1:9" ht="17.25">
      <c r="A27" s="94" t="s">
        <v>27</v>
      </c>
      <c r="B27" s="201">
        <v>34800</v>
      </c>
      <c r="C27" s="192">
        <f t="shared" si="0"/>
        <v>731</v>
      </c>
      <c r="D27" s="184">
        <v>0</v>
      </c>
      <c r="E27" s="185">
        <f t="shared" si="1"/>
        <v>731</v>
      </c>
      <c r="F27" s="192">
        <f t="shared" si="2"/>
        <v>2558</v>
      </c>
      <c r="G27" s="184">
        <f t="shared" si="3"/>
        <v>35</v>
      </c>
      <c r="H27" s="184">
        <f t="shared" si="4"/>
        <v>9</v>
      </c>
      <c r="I27" s="185">
        <f t="shared" si="5"/>
        <v>2602</v>
      </c>
    </row>
    <row r="28" spans="1:9" ht="17.25">
      <c r="A28" s="94" t="s">
        <v>28</v>
      </c>
      <c r="B28" s="201">
        <v>36300</v>
      </c>
      <c r="C28" s="192">
        <f t="shared" si="0"/>
        <v>762</v>
      </c>
      <c r="D28" s="184">
        <v>0</v>
      </c>
      <c r="E28" s="185">
        <f t="shared" si="1"/>
        <v>762</v>
      </c>
      <c r="F28" s="192">
        <f t="shared" si="2"/>
        <v>2668</v>
      </c>
      <c r="G28" s="184">
        <f t="shared" si="3"/>
        <v>36</v>
      </c>
      <c r="H28" s="184">
        <f t="shared" si="4"/>
        <v>9</v>
      </c>
      <c r="I28" s="185">
        <f t="shared" si="5"/>
        <v>2713</v>
      </c>
    </row>
    <row r="29" spans="1:9" ht="17.25">
      <c r="A29" s="94" t="s">
        <v>29</v>
      </c>
      <c r="B29" s="201">
        <v>38200</v>
      </c>
      <c r="C29" s="192">
        <f t="shared" si="0"/>
        <v>802</v>
      </c>
      <c r="D29" s="184">
        <v>0</v>
      </c>
      <c r="E29" s="185">
        <f t="shared" si="1"/>
        <v>802</v>
      </c>
      <c r="F29" s="192">
        <f t="shared" si="2"/>
        <v>2808</v>
      </c>
      <c r="G29" s="184">
        <f t="shared" si="3"/>
        <v>38</v>
      </c>
      <c r="H29" s="184">
        <f t="shared" si="4"/>
        <v>10</v>
      </c>
      <c r="I29" s="185">
        <f t="shared" si="5"/>
        <v>2856</v>
      </c>
    </row>
    <row r="30" spans="1:9" ht="17.25">
      <c r="A30" s="94" t="s">
        <v>30</v>
      </c>
      <c r="B30" s="201">
        <v>40100</v>
      </c>
      <c r="C30" s="192">
        <f t="shared" si="0"/>
        <v>842</v>
      </c>
      <c r="D30" s="184">
        <v>0</v>
      </c>
      <c r="E30" s="185">
        <f t="shared" si="1"/>
        <v>842</v>
      </c>
      <c r="F30" s="192">
        <f t="shared" si="2"/>
        <v>2947</v>
      </c>
      <c r="G30" s="184">
        <f t="shared" si="3"/>
        <v>40</v>
      </c>
      <c r="H30" s="184">
        <f t="shared" si="4"/>
        <v>10</v>
      </c>
      <c r="I30" s="185">
        <f t="shared" si="5"/>
        <v>2997</v>
      </c>
    </row>
    <row r="31" spans="1:9" ht="17.25">
      <c r="A31" s="94" t="s">
        <v>31</v>
      </c>
      <c r="B31" s="201">
        <v>42000</v>
      </c>
      <c r="C31" s="192">
        <f t="shared" si="0"/>
        <v>882</v>
      </c>
      <c r="D31" s="184">
        <v>0</v>
      </c>
      <c r="E31" s="185">
        <f t="shared" si="1"/>
        <v>882</v>
      </c>
      <c r="F31" s="192">
        <f t="shared" si="2"/>
        <v>3087</v>
      </c>
      <c r="G31" s="184">
        <f t="shared" si="3"/>
        <v>42</v>
      </c>
      <c r="H31" s="184">
        <f t="shared" si="4"/>
        <v>11</v>
      </c>
      <c r="I31" s="185">
        <f t="shared" si="5"/>
        <v>3140</v>
      </c>
    </row>
    <row r="32" spans="1:9" ht="17.25">
      <c r="A32" s="94" t="s">
        <v>32</v>
      </c>
      <c r="B32" s="201">
        <v>43900</v>
      </c>
      <c r="C32" s="192">
        <f t="shared" si="0"/>
        <v>922</v>
      </c>
      <c r="D32" s="184">
        <v>0</v>
      </c>
      <c r="E32" s="185">
        <f t="shared" si="1"/>
        <v>922</v>
      </c>
      <c r="F32" s="192">
        <f t="shared" si="2"/>
        <v>3227</v>
      </c>
      <c r="G32" s="184">
        <f t="shared" si="3"/>
        <v>44</v>
      </c>
      <c r="H32" s="184">
        <f t="shared" si="4"/>
        <v>11</v>
      </c>
      <c r="I32" s="185">
        <f t="shared" si="5"/>
        <v>3282</v>
      </c>
    </row>
    <row r="33" spans="1:10" ht="18" thickBot="1">
      <c r="A33" s="95" t="s">
        <v>33</v>
      </c>
      <c r="B33" s="202">
        <v>45800</v>
      </c>
      <c r="C33" s="193">
        <f t="shared" si="0"/>
        <v>962</v>
      </c>
      <c r="D33" s="186">
        <v>0</v>
      </c>
      <c r="E33" s="187">
        <f t="shared" si="1"/>
        <v>962</v>
      </c>
      <c r="F33" s="193">
        <f t="shared" si="2"/>
        <v>3366</v>
      </c>
      <c r="G33" s="186">
        <f t="shared" si="3"/>
        <v>46</v>
      </c>
      <c r="H33" s="186">
        <f t="shared" si="4"/>
        <v>11</v>
      </c>
      <c r="I33" s="187">
        <f>F33+G33+H33</f>
        <v>3423</v>
      </c>
    </row>
    <row r="35" spans="1:10" ht="17.25">
      <c r="A35" s="127" t="s">
        <v>190</v>
      </c>
      <c r="B35" s="127"/>
      <c r="C35" s="127"/>
      <c r="D35" s="127"/>
      <c r="E35" s="127"/>
      <c r="F35" s="127"/>
      <c r="G35" s="127"/>
      <c r="H35" s="127"/>
      <c r="I35" s="127"/>
      <c r="J35" s="127"/>
    </row>
    <row r="36" spans="1:10" ht="17.25">
      <c r="A36" s="127" t="s">
        <v>18</v>
      </c>
      <c r="B36" s="127"/>
      <c r="C36" s="127"/>
      <c r="D36" s="127"/>
      <c r="E36" s="127"/>
      <c r="F36" s="127"/>
      <c r="G36" s="127"/>
      <c r="H36" s="127"/>
      <c r="I36" s="127"/>
      <c r="J36" s="127"/>
    </row>
    <row r="37" spans="1:10" ht="17.25">
      <c r="A37" s="127" t="s">
        <v>36</v>
      </c>
      <c r="B37" s="127"/>
      <c r="C37" s="127"/>
      <c r="D37" s="127"/>
      <c r="E37" s="127"/>
      <c r="F37" s="127"/>
      <c r="G37" s="127"/>
      <c r="H37" s="127"/>
      <c r="I37" s="127"/>
      <c r="J37" s="127"/>
    </row>
    <row r="38" spans="1:10">
      <c r="A38" s="2" t="s">
        <v>15</v>
      </c>
      <c r="B38" s="2"/>
      <c r="C38" s="2"/>
      <c r="D38" s="2"/>
      <c r="E38" s="2"/>
      <c r="F38" s="2"/>
      <c r="G38" s="2"/>
      <c r="H38" s="2"/>
      <c r="I38" s="2"/>
      <c r="J38" s="3"/>
    </row>
    <row r="39" spans="1:10">
      <c r="A39" s="112" t="s">
        <v>6</v>
      </c>
      <c r="B39" s="112"/>
      <c r="C39" s="112"/>
      <c r="D39" s="112"/>
      <c r="E39" s="112"/>
      <c r="F39" s="112"/>
      <c r="G39" s="112"/>
      <c r="H39" s="90"/>
      <c r="I39" s="90"/>
      <c r="J39" s="3"/>
    </row>
    <row r="40" spans="1:10">
      <c r="A40" s="112" t="s">
        <v>19</v>
      </c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>
      <c r="A41" s="115" t="s">
        <v>7</v>
      </c>
      <c r="B41" s="115"/>
      <c r="C41" s="115"/>
      <c r="D41" s="115"/>
      <c r="E41" s="115"/>
      <c r="F41" s="115"/>
      <c r="G41" s="115"/>
      <c r="H41" s="115"/>
      <c r="I41" s="115"/>
      <c r="J41" s="115"/>
    </row>
    <row r="42" spans="1:10">
      <c r="A42" s="112" t="s">
        <v>177</v>
      </c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>
      <c r="A43" s="112" t="s">
        <v>16</v>
      </c>
      <c r="B43" s="112"/>
      <c r="C43" s="112"/>
      <c r="D43" s="112"/>
      <c r="E43" s="112"/>
      <c r="F43" s="112"/>
      <c r="G43" s="112"/>
      <c r="H43" s="90"/>
      <c r="I43" s="90"/>
      <c r="J43" s="3"/>
    </row>
    <row r="44" spans="1:10" ht="17.25">
      <c r="A44" s="113" t="s">
        <v>191</v>
      </c>
      <c r="B44" s="113"/>
      <c r="C44" s="113"/>
      <c r="D44" s="113"/>
      <c r="E44" s="113"/>
      <c r="F44" s="113"/>
      <c r="G44" s="113"/>
      <c r="H44" s="91"/>
      <c r="I44" s="91"/>
      <c r="J44" s="3"/>
    </row>
    <row r="45" spans="1:10" ht="17.25">
      <c r="A45" s="114" t="s">
        <v>35</v>
      </c>
      <c r="B45" s="114"/>
      <c r="C45" s="114"/>
      <c r="D45" s="114"/>
      <c r="E45" s="114"/>
      <c r="F45" s="114"/>
      <c r="G45" s="114"/>
      <c r="H45" s="114"/>
      <c r="I45" s="3"/>
      <c r="J45" s="3"/>
    </row>
    <row r="46" spans="1:10" ht="17.25">
      <c r="A46" s="114" t="s">
        <v>34</v>
      </c>
      <c r="B46" s="114"/>
      <c r="C46" s="114"/>
      <c r="D46" s="114"/>
      <c r="E46" s="114"/>
      <c r="F46" s="114"/>
      <c r="G46" s="114"/>
      <c r="H46" s="114"/>
      <c r="I46" s="3"/>
      <c r="J46" s="3"/>
    </row>
  </sheetData>
  <mergeCells count="25">
    <mergeCell ref="A46:H46"/>
    <mergeCell ref="A35:J35"/>
    <mergeCell ref="A36:J36"/>
    <mergeCell ref="A37:J37"/>
    <mergeCell ref="A39:G39"/>
    <mergeCell ref="A40:J40"/>
    <mergeCell ref="A41:J41"/>
    <mergeCell ref="A42:J42"/>
    <mergeCell ref="A43:G43"/>
    <mergeCell ref="A44:G44"/>
    <mergeCell ref="A45:H45"/>
    <mergeCell ref="A7:A19"/>
    <mergeCell ref="A3:A6"/>
    <mergeCell ref="B3:B6"/>
    <mergeCell ref="F3:I3"/>
    <mergeCell ref="B1:I1"/>
    <mergeCell ref="B2:I2"/>
    <mergeCell ref="C3:E3"/>
    <mergeCell ref="C4:C5"/>
    <mergeCell ref="D4:D5"/>
    <mergeCell ref="E4:E6"/>
    <mergeCell ref="F4:F5"/>
    <mergeCell ref="G4:G5"/>
    <mergeCell ref="H4:H5"/>
    <mergeCell ref="I4:I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workbookViewId="0">
      <selection activeCell="L28" sqref="L28"/>
    </sheetView>
  </sheetViews>
  <sheetFormatPr defaultRowHeight="16.5"/>
  <cols>
    <col min="2" max="2" width="7.25" customWidth="1"/>
    <col min="3" max="3" width="20.5" customWidth="1"/>
    <col min="9" max="9" width="22.875" style="98" customWidth="1"/>
    <col min="10" max="10" width="11.75" customWidth="1"/>
    <col min="12" max="12" width="21.625" customWidth="1"/>
    <col min="23" max="23" width="9" customWidth="1"/>
  </cols>
  <sheetData>
    <row r="1" spans="1:24" ht="27">
      <c r="A1" s="148" t="s">
        <v>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24">
      <c r="A2" s="149" t="s">
        <v>200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24">
      <c r="A3" s="150" t="s">
        <v>199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24" ht="17.25" thickBot="1">
      <c r="A4" s="151" t="s">
        <v>10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24" ht="50.25" thickBot="1">
      <c r="A5" s="14" t="s">
        <v>101</v>
      </c>
      <c r="B5" s="15" t="s">
        <v>102</v>
      </c>
      <c r="C5" s="15" t="s">
        <v>103</v>
      </c>
      <c r="D5" s="16" t="s">
        <v>104</v>
      </c>
      <c r="E5" s="16" t="s">
        <v>104</v>
      </c>
      <c r="F5" s="17" t="s">
        <v>12</v>
      </c>
      <c r="G5" s="14" t="s">
        <v>101</v>
      </c>
      <c r="H5" s="15" t="s">
        <v>102</v>
      </c>
      <c r="I5" s="15" t="s">
        <v>103</v>
      </c>
      <c r="J5" s="18" t="s">
        <v>104</v>
      </c>
      <c r="K5" s="16" t="s">
        <v>11</v>
      </c>
      <c r="L5" s="19" t="s">
        <v>12</v>
      </c>
    </row>
    <row r="6" spans="1:24" ht="16.5" customHeight="1">
      <c r="A6" s="152" t="s">
        <v>105</v>
      </c>
      <c r="B6" s="12">
        <v>1</v>
      </c>
      <c r="C6" s="12" t="s">
        <v>37</v>
      </c>
      <c r="D6" s="13" t="s">
        <v>38</v>
      </c>
      <c r="E6" s="20">
        <v>1500</v>
      </c>
      <c r="F6" s="21">
        <f>ROUND(E6*6%,0)</f>
        <v>90</v>
      </c>
      <c r="G6" s="155" t="s">
        <v>112</v>
      </c>
      <c r="H6" s="12">
        <v>35</v>
      </c>
      <c r="I6" s="22" t="s">
        <v>113</v>
      </c>
      <c r="J6" s="23" t="s">
        <v>114</v>
      </c>
      <c r="K6" s="20">
        <v>48200</v>
      </c>
      <c r="L6" s="24">
        <f>ROUND(K6*6%,0)</f>
        <v>2892</v>
      </c>
      <c r="O6" s="99"/>
      <c r="R6" s="99"/>
      <c r="U6" s="99"/>
      <c r="X6" s="99"/>
    </row>
    <row r="7" spans="1:24" ht="16.5" customHeight="1">
      <c r="A7" s="153"/>
      <c r="B7" s="4">
        <v>2</v>
      </c>
      <c r="C7" s="4" t="s">
        <v>39</v>
      </c>
      <c r="D7" s="5" t="s">
        <v>40</v>
      </c>
      <c r="E7" s="7">
        <v>3000</v>
      </c>
      <c r="F7" s="25">
        <f t="shared" ref="F7:F39" si="0">ROUND(E7*6%,0)</f>
        <v>180</v>
      </c>
      <c r="G7" s="156"/>
      <c r="H7" s="4">
        <v>36</v>
      </c>
      <c r="I7" s="8" t="s">
        <v>115</v>
      </c>
      <c r="J7" s="26" t="s">
        <v>116</v>
      </c>
      <c r="K7" s="7">
        <v>50600</v>
      </c>
      <c r="L7" s="6">
        <f t="shared" ref="L7:L32" si="1">ROUND(K7*6%,0)</f>
        <v>3036</v>
      </c>
      <c r="O7" s="99"/>
      <c r="R7" s="99"/>
      <c r="U7" s="99"/>
      <c r="X7" s="99"/>
    </row>
    <row r="8" spans="1:24" ht="16.5" customHeight="1">
      <c r="A8" s="153"/>
      <c r="B8" s="4">
        <v>3</v>
      </c>
      <c r="C8" s="4" t="s">
        <v>41</v>
      </c>
      <c r="D8" s="5" t="s">
        <v>42</v>
      </c>
      <c r="E8" s="7">
        <v>4500</v>
      </c>
      <c r="F8" s="25">
        <f t="shared" si="0"/>
        <v>270</v>
      </c>
      <c r="G8" s="156"/>
      <c r="H8" s="4">
        <v>37</v>
      </c>
      <c r="I8" s="8" t="s">
        <v>117</v>
      </c>
      <c r="J8" s="26" t="s">
        <v>118</v>
      </c>
      <c r="K8" s="7">
        <v>53000</v>
      </c>
      <c r="L8" s="6">
        <f t="shared" si="1"/>
        <v>3180</v>
      </c>
      <c r="O8" s="99"/>
      <c r="R8" s="99"/>
      <c r="U8" s="99"/>
      <c r="X8" s="99"/>
    </row>
    <row r="9" spans="1:24" ht="16.5" customHeight="1">
      <c r="A9" s="153"/>
      <c r="B9" s="4">
        <v>4</v>
      </c>
      <c r="C9" s="4" t="s">
        <v>43</v>
      </c>
      <c r="D9" s="5" t="s">
        <v>44</v>
      </c>
      <c r="E9" s="7">
        <v>6000</v>
      </c>
      <c r="F9" s="25">
        <f t="shared" si="0"/>
        <v>360</v>
      </c>
      <c r="G9" s="156"/>
      <c r="H9" s="4">
        <v>38</v>
      </c>
      <c r="I9" s="8" t="s">
        <v>119</v>
      </c>
      <c r="J9" s="26" t="s">
        <v>120</v>
      </c>
      <c r="K9" s="7">
        <v>55400</v>
      </c>
      <c r="L9" s="6">
        <f t="shared" si="1"/>
        <v>3324</v>
      </c>
      <c r="O9" s="99"/>
      <c r="R9" s="99"/>
      <c r="U9" s="99"/>
      <c r="X9" s="99"/>
    </row>
    <row r="10" spans="1:24" ht="16.5" customHeight="1" thickBot="1">
      <c r="A10" s="154"/>
      <c r="B10" s="9">
        <v>5</v>
      </c>
      <c r="C10" s="9" t="s">
        <v>45</v>
      </c>
      <c r="D10" s="10" t="s">
        <v>46</v>
      </c>
      <c r="E10" s="27">
        <v>7500</v>
      </c>
      <c r="F10" s="28">
        <f t="shared" si="0"/>
        <v>450</v>
      </c>
      <c r="G10" s="157"/>
      <c r="H10" s="9">
        <v>39</v>
      </c>
      <c r="I10" s="29" t="s">
        <v>121</v>
      </c>
      <c r="J10" s="30" t="s">
        <v>122</v>
      </c>
      <c r="K10" s="27">
        <v>57800</v>
      </c>
      <c r="L10" s="11">
        <f t="shared" si="1"/>
        <v>3468</v>
      </c>
      <c r="O10" s="99"/>
      <c r="R10" s="99"/>
      <c r="U10" s="99"/>
      <c r="X10" s="99"/>
    </row>
    <row r="11" spans="1:24" ht="16.5" customHeight="1">
      <c r="A11" s="167" t="s">
        <v>106</v>
      </c>
      <c r="B11" s="31">
        <v>6</v>
      </c>
      <c r="C11" s="31" t="s">
        <v>47</v>
      </c>
      <c r="D11" s="32" t="s">
        <v>48</v>
      </c>
      <c r="E11" s="33">
        <v>8700</v>
      </c>
      <c r="F11" s="34">
        <f t="shared" si="0"/>
        <v>522</v>
      </c>
      <c r="G11" s="155" t="s">
        <v>123</v>
      </c>
      <c r="H11" s="12">
        <v>40</v>
      </c>
      <c r="I11" s="22" t="s">
        <v>124</v>
      </c>
      <c r="J11" s="23" t="s">
        <v>125</v>
      </c>
      <c r="K11" s="20">
        <v>60800</v>
      </c>
      <c r="L11" s="24">
        <f t="shared" si="1"/>
        <v>3648</v>
      </c>
      <c r="O11" s="99"/>
      <c r="R11" s="99"/>
      <c r="U11" s="99"/>
      <c r="X11" s="99"/>
    </row>
    <row r="12" spans="1:24" ht="16.5" customHeight="1">
      <c r="A12" s="167"/>
      <c r="B12" s="4">
        <v>7</v>
      </c>
      <c r="C12" s="4" t="s">
        <v>49</v>
      </c>
      <c r="D12" s="5" t="s">
        <v>50</v>
      </c>
      <c r="E12" s="7">
        <v>9900</v>
      </c>
      <c r="F12" s="25">
        <f t="shared" si="0"/>
        <v>594</v>
      </c>
      <c r="G12" s="156"/>
      <c r="H12" s="4">
        <v>41</v>
      </c>
      <c r="I12" s="8" t="s">
        <v>126</v>
      </c>
      <c r="J12" s="26" t="s">
        <v>127</v>
      </c>
      <c r="K12" s="7">
        <v>63800</v>
      </c>
      <c r="L12" s="6">
        <f t="shared" si="1"/>
        <v>3828</v>
      </c>
      <c r="O12" s="99"/>
      <c r="R12" s="99"/>
      <c r="U12" s="99"/>
      <c r="X12" s="99"/>
    </row>
    <row r="13" spans="1:24" ht="16.5" customHeight="1">
      <c r="A13" s="167"/>
      <c r="B13" s="4">
        <v>8</v>
      </c>
      <c r="C13" s="4" t="s">
        <v>51</v>
      </c>
      <c r="D13" s="5" t="s">
        <v>52</v>
      </c>
      <c r="E13" s="7">
        <v>11100</v>
      </c>
      <c r="F13" s="25">
        <f t="shared" si="0"/>
        <v>666</v>
      </c>
      <c r="G13" s="156"/>
      <c r="H13" s="4">
        <v>42</v>
      </c>
      <c r="I13" s="8" t="s">
        <v>128</v>
      </c>
      <c r="J13" s="26" t="s">
        <v>129</v>
      </c>
      <c r="K13" s="7">
        <v>66800</v>
      </c>
      <c r="L13" s="6">
        <f t="shared" si="1"/>
        <v>4008</v>
      </c>
      <c r="R13" s="99"/>
      <c r="U13" s="99"/>
      <c r="X13" s="99"/>
    </row>
    <row r="14" spans="1:24" ht="16.5" customHeight="1">
      <c r="A14" s="167"/>
      <c r="B14" s="4">
        <v>9</v>
      </c>
      <c r="C14" s="4" t="s">
        <v>53</v>
      </c>
      <c r="D14" s="5" t="s">
        <v>54</v>
      </c>
      <c r="E14" s="7">
        <v>12540</v>
      </c>
      <c r="F14" s="25">
        <f t="shared" si="0"/>
        <v>752</v>
      </c>
      <c r="G14" s="156"/>
      <c r="H14" s="4">
        <v>43</v>
      </c>
      <c r="I14" s="8" t="s">
        <v>130</v>
      </c>
      <c r="J14" s="26" t="s">
        <v>131</v>
      </c>
      <c r="K14" s="7">
        <v>69800</v>
      </c>
      <c r="L14" s="6">
        <f t="shared" si="1"/>
        <v>4188</v>
      </c>
      <c r="R14" s="99"/>
      <c r="U14" s="99"/>
      <c r="X14" s="99"/>
    </row>
    <row r="15" spans="1:24" ht="16.5" customHeight="1" thickBot="1">
      <c r="A15" s="167"/>
      <c r="B15" s="35">
        <v>10</v>
      </c>
      <c r="C15" s="35" t="s">
        <v>55</v>
      </c>
      <c r="D15" s="36" t="s">
        <v>56</v>
      </c>
      <c r="E15" s="37">
        <v>13500</v>
      </c>
      <c r="F15" s="38">
        <f t="shared" si="0"/>
        <v>810</v>
      </c>
      <c r="G15" s="157"/>
      <c r="H15" s="9">
        <v>44</v>
      </c>
      <c r="I15" s="29" t="s">
        <v>132</v>
      </c>
      <c r="J15" s="30" t="s">
        <v>133</v>
      </c>
      <c r="K15" s="27">
        <v>72800</v>
      </c>
      <c r="L15" s="11">
        <f t="shared" si="1"/>
        <v>4368</v>
      </c>
      <c r="R15" s="99"/>
      <c r="U15" s="99"/>
      <c r="X15" s="99"/>
    </row>
    <row r="16" spans="1:24" ht="16.5" customHeight="1">
      <c r="A16" s="152" t="s">
        <v>107</v>
      </c>
      <c r="B16" s="12">
        <v>11</v>
      </c>
      <c r="C16" s="12" t="s">
        <v>57</v>
      </c>
      <c r="D16" s="13" t="s">
        <v>58</v>
      </c>
      <c r="E16" s="20">
        <v>15840</v>
      </c>
      <c r="F16" s="21">
        <f t="shared" si="0"/>
        <v>950</v>
      </c>
      <c r="G16" s="158" t="s">
        <v>134</v>
      </c>
      <c r="H16" s="12">
        <v>45</v>
      </c>
      <c r="I16" s="22" t="s">
        <v>135</v>
      </c>
      <c r="J16" s="23" t="s">
        <v>136</v>
      </c>
      <c r="K16" s="20">
        <v>76500</v>
      </c>
      <c r="L16" s="24">
        <f t="shared" si="1"/>
        <v>4590</v>
      </c>
      <c r="R16" s="99"/>
      <c r="U16" s="99"/>
      <c r="X16" s="99"/>
    </row>
    <row r="17" spans="1:21" ht="16.5" customHeight="1">
      <c r="A17" s="153"/>
      <c r="B17" s="4">
        <v>12</v>
      </c>
      <c r="C17" s="4" t="s">
        <v>59</v>
      </c>
      <c r="D17" s="5" t="s">
        <v>60</v>
      </c>
      <c r="E17" s="7">
        <v>16500</v>
      </c>
      <c r="F17" s="25">
        <f t="shared" si="0"/>
        <v>990</v>
      </c>
      <c r="G17" s="159"/>
      <c r="H17" s="4">
        <v>46</v>
      </c>
      <c r="I17" s="8" t="s">
        <v>137</v>
      </c>
      <c r="J17" s="26" t="s">
        <v>138</v>
      </c>
      <c r="K17" s="7">
        <v>80200</v>
      </c>
      <c r="L17" s="6">
        <f t="shared" si="1"/>
        <v>4812</v>
      </c>
      <c r="R17" s="99"/>
      <c r="U17" s="99"/>
    </row>
    <row r="18" spans="1:21" ht="16.5" customHeight="1">
      <c r="A18" s="153"/>
      <c r="B18" s="4">
        <v>13</v>
      </c>
      <c r="C18" s="4" t="s">
        <v>61</v>
      </c>
      <c r="D18" s="5" t="s">
        <v>62</v>
      </c>
      <c r="E18" s="7">
        <v>17280</v>
      </c>
      <c r="F18" s="25">
        <f t="shared" si="0"/>
        <v>1037</v>
      </c>
      <c r="G18" s="159"/>
      <c r="H18" s="4">
        <v>47</v>
      </c>
      <c r="I18" s="8" t="s">
        <v>139</v>
      </c>
      <c r="J18" s="26" t="s">
        <v>140</v>
      </c>
      <c r="K18" s="7">
        <v>83900</v>
      </c>
      <c r="L18" s="6">
        <f t="shared" si="1"/>
        <v>5034</v>
      </c>
      <c r="R18" s="99"/>
      <c r="U18" s="99"/>
    </row>
    <row r="19" spans="1:21" ht="16.5" customHeight="1" thickBot="1">
      <c r="A19" s="153"/>
      <c r="B19" s="4">
        <v>14</v>
      </c>
      <c r="C19" s="4" t="s">
        <v>63</v>
      </c>
      <c r="D19" s="5" t="s">
        <v>64</v>
      </c>
      <c r="E19" s="7">
        <v>17880</v>
      </c>
      <c r="F19" s="25">
        <f t="shared" si="0"/>
        <v>1073</v>
      </c>
      <c r="G19" s="160"/>
      <c r="H19" s="9">
        <v>48</v>
      </c>
      <c r="I19" s="29" t="s">
        <v>141</v>
      </c>
      <c r="J19" s="30" t="s">
        <v>142</v>
      </c>
      <c r="K19" s="27">
        <v>87600</v>
      </c>
      <c r="L19" s="11">
        <f t="shared" si="1"/>
        <v>5256</v>
      </c>
      <c r="R19" s="99"/>
      <c r="U19" s="99"/>
    </row>
    <row r="20" spans="1:21" ht="16.5" customHeight="1">
      <c r="A20" s="153"/>
      <c r="B20" s="4">
        <v>15</v>
      </c>
      <c r="C20" s="4" t="s">
        <v>65</v>
      </c>
      <c r="D20" s="5" t="s">
        <v>66</v>
      </c>
      <c r="E20" s="7">
        <v>19047</v>
      </c>
      <c r="F20" s="25">
        <f t="shared" si="0"/>
        <v>1143</v>
      </c>
      <c r="G20" s="168" t="s">
        <v>143</v>
      </c>
      <c r="H20" s="12">
        <v>49</v>
      </c>
      <c r="I20" s="22" t="s">
        <v>144</v>
      </c>
      <c r="J20" s="23" t="s">
        <v>145</v>
      </c>
      <c r="K20" s="20">
        <v>92100</v>
      </c>
      <c r="L20" s="24">
        <f t="shared" si="1"/>
        <v>5526</v>
      </c>
      <c r="R20" s="99"/>
      <c r="U20" s="99"/>
    </row>
    <row r="21" spans="1:21" ht="16.5" customHeight="1">
      <c r="A21" s="153"/>
      <c r="B21" s="4">
        <v>16</v>
      </c>
      <c r="C21" s="4" t="s">
        <v>67</v>
      </c>
      <c r="D21" s="5" t="s">
        <v>68</v>
      </c>
      <c r="E21" s="7">
        <v>20008</v>
      </c>
      <c r="F21" s="25">
        <f t="shared" si="0"/>
        <v>1200</v>
      </c>
      <c r="G21" s="169"/>
      <c r="H21" s="4">
        <v>50</v>
      </c>
      <c r="I21" s="8" t="s">
        <v>146</v>
      </c>
      <c r="J21" s="26" t="s">
        <v>147</v>
      </c>
      <c r="K21" s="7">
        <v>96600</v>
      </c>
      <c r="L21" s="6">
        <f t="shared" si="1"/>
        <v>5796</v>
      </c>
      <c r="R21" s="99"/>
      <c r="U21" s="99"/>
    </row>
    <row r="22" spans="1:21" ht="16.5" customHeight="1">
      <c r="A22" s="153"/>
      <c r="B22" s="4">
        <v>17</v>
      </c>
      <c r="C22" s="4" t="s">
        <v>69</v>
      </c>
      <c r="D22" s="5" t="s">
        <v>70</v>
      </c>
      <c r="E22" s="7">
        <v>21009</v>
      </c>
      <c r="F22" s="25">
        <f>ROUND(E22*6%,0)</f>
        <v>1261</v>
      </c>
      <c r="G22" s="169"/>
      <c r="H22" s="4">
        <v>51</v>
      </c>
      <c r="I22" s="8" t="s">
        <v>148</v>
      </c>
      <c r="J22" s="26" t="s">
        <v>149</v>
      </c>
      <c r="K22" s="7">
        <v>101100</v>
      </c>
      <c r="L22" s="6">
        <f t="shared" si="1"/>
        <v>6066</v>
      </c>
      <c r="R22" s="99"/>
    </row>
    <row r="23" spans="1:21" ht="16.5" customHeight="1">
      <c r="A23" s="153"/>
      <c r="B23" s="4">
        <v>18</v>
      </c>
      <c r="C23" s="4" t="s">
        <v>71</v>
      </c>
      <c r="D23" s="5" t="s">
        <v>72</v>
      </c>
      <c r="E23" s="7">
        <v>22000</v>
      </c>
      <c r="F23" s="25">
        <f>ROUND(E23*6%,0)</f>
        <v>1320</v>
      </c>
      <c r="G23" s="169"/>
      <c r="H23" s="4">
        <v>52</v>
      </c>
      <c r="I23" s="8" t="s">
        <v>150</v>
      </c>
      <c r="J23" s="26" t="s">
        <v>151</v>
      </c>
      <c r="K23" s="39">
        <v>105600</v>
      </c>
      <c r="L23" s="6">
        <f t="shared" si="1"/>
        <v>6336</v>
      </c>
      <c r="R23" s="99"/>
    </row>
    <row r="24" spans="1:21" ht="16.5" customHeight="1" thickBot="1">
      <c r="A24" s="154"/>
      <c r="B24" s="9">
        <v>19</v>
      </c>
      <c r="C24" s="29" t="s">
        <v>73</v>
      </c>
      <c r="D24" s="49" t="s">
        <v>74</v>
      </c>
      <c r="E24" s="40">
        <v>23100</v>
      </c>
      <c r="F24" s="28">
        <f>ROUND(E24*6%,0)</f>
        <v>1386</v>
      </c>
      <c r="G24" s="170"/>
      <c r="H24" s="9">
        <v>53</v>
      </c>
      <c r="I24" s="29" t="s">
        <v>152</v>
      </c>
      <c r="J24" s="30" t="s">
        <v>153</v>
      </c>
      <c r="K24" s="40">
        <v>110100</v>
      </c>
      <c r="L24" s="11">
        <f t="shared" si="1"/>
        <v>6606</v>
      </c>
      <c r="R24" s="99"/>
    </row>
    <row r="25" spans="1:21" ht="16.5" customHeight="1">
      <c r="A25" s="152" t="s">
        <v>108</v>
      </c>
      <c r="B25" s="12">
        <v>20</v>
      </c>
      <c r="C25" s="12" t="s">
        <v>192</v>
      </c>
      <c r="D25" s="13" t="s">
        <v>75</v>
      </c>
      <c r="E25" s="20">
        <v>24000</v>
      </c>
      <c r="F25" s="24">
        <f>ROUND(E25*6%,0)</f>
        <v>1440</v>
      </c>
      <c r="G25" s="158" t="s">
        <v>154</v>
      </c>
      <c r="H25" s="12">
        <v>54</v>
      </c>
      <c r="I25" s="22" t="s">
        <v>155</v>
      </c>
      <c r="J25" s="23" t="s">
        <v>156</v>
      </c>
      <c r="K25" s="20">
        <v>115500</v>
      </c>
      <c r="L25" s="24">
        <f t="shared" si="1"/>
        <v>6930</v>
      </c>
      <c r="R25" s="99"/>
    </row>
    <row r="26" spans="1:21" ht="16.5" customHeight="1">
      <c r="A26" s="153"/>
      <c r="B26" s="4">
        <v>21</v>
      </c>
      <c r="C26" s="4" t="s">
        <v>193</v>
      </c>
      <c r="D26" s="5" t="s">
        <v>194</v>
      </c>
      <c r="E26" s="7">
        <v>25250</v>
      </c>
      <c r="F26" s="6">
        <f t="shared" si="0"/>
        <v>1515</v>
      </c>
      <c r="G26" s="159"/>
      <c r="H26" s="4">
        <v>55</v>
      </c>
      <c r="I26" s="8" t="s">
        <v>157</v>
      </c>
      <c r="J26" s="26" t="s">
        <v>158</v>
      </c>
      <c r="K26" s="7">
        <v>120900</v>
      </c>
      <c r="L26" s="6">
        <f t="shared" si="1"/>
        <v>7254</v>
      </c>
      <c r="R26" s="99"/>
    </row>
    <row r="27" spans="1:21" ht="16.5" customHeight="1">
      <c r="A27" s="153"/>
      <c r="B27" s="4">
        <v>22</v>
      </c>
      <c r="C27" s="4" t="s">
        <v>195</v>
      </c>
      <c r="D27" s="5" t="s">
        <v>76</v>
      </c>
      <c r="E27" s="7">
        <v>26400</v>
      </c>
      <c r="F27" s="6">
        <f t="shared" si="0"/>
        <v>1584</v>
      </c>
      <c r="G27" s="159"/>
      <c r="H27" s="4">
        <v>56</v>
      </c>
      <c r="I27" s="8" t="s">
        <v>159</v>
      </c>
      <c r="J27" s="26" t="s">
        <v>160</v>
      </c>
      <c r="K27" s="7">
        <v>126300</v>
      </c>
      <c r="L27" s="6">
        <f t="shared" si="1"/>
        <v>7578</v>
      </c>
      <c r="R27" s="99"/>
    </row>
    <row r="28" spans="1:21" ht="16.5" customHeight="1">
      <c r="A28" s="153"/>
      <c r="B28" s="4">
        <v>23</v>
      </c>
      <c r="C28" s="4" t="s">
        <v>77</v>
      </c>
      <c r="D28" s="5" t="s">
        <v>78</v>
      </c>
      <c r="E28" s="7">
        <v>27600</v>
      </c>
      <c r="F28" s="6">
        <f t="shared" si="0"/>
        <v>1656</v>
      </c>
      <c r="G28" s="159"/>
      <c r="H28" s="4">
        <v>57</v>
      </c>
      <c r="I28" s="8" t="s">
        <v>161</v>
      </c>
      <c r="J28" s="26" t="s">
        <v>162</v>
      </c>
      <c r="K28" s="7">
        <v>131700</v>
      </c>
      <c r="L28" s="6">
        <f t="shared" si="1"/>
        <v>7902</v>
      </c>
      <c r="R28" s="99"/>
    </row>
    <row r="29" spans="1:21" ht="16.5" customHeight="1" thickBot="1">
      <c r="A29" s="154"/>
      <c r="B29" s="9">
        <v>24</v>
      </c>
      <c r="C29" s="9" t="s">
        <v>79</v>
      </c>
      <c r="D29" s="10" t="s">
        <v>80</v>
      </c>
      <c r="E29" s="27">
        <v>28800</v>
      </c>
      <c r="F29" s="11">
        <f t="shared" si="0"/>
        <v>1728</v>
      </c>
      <c r="G29" s="159"/>
      <c r="H29" s="4">
        <v>58</v>
      </c>
      <c r="I29" s="8" t="s">
        <v>163</v>
      </c>
      <c r="J29" s="26" t="s">
        <v>164</v>
      </c>
      <c r="K29" s="7">
        <v>137100</v>
      </c>
      <c r="L29" s="6">
        <f t="shared" si="1"/>
        <v>8226</v>
      </c>
      <c r="R29" s="99"/>
    </row>
    <row r="30" spans="1:21" ht="16.5" customHeight="1">
      <c r="A30" s="152" t="s">
        <v>109</v>
      </c>
      <c r="B30" s="12">
        <v>25</v>
      </c>
      <c r="C30" s="12" t="s">
        <v>81</v>
      </c>
      <c r="D30" s="13" t="s">
        <v>82</v>
      </c>
      <c r="E30" s="20">
        <v>30300</v>
      </c>
      <c r="F30" s="24">
        <f t="shared" si="0"/>
        <v>1818</v>
      </c>
      <c r="G30" s="159"/>
      <c r="H30" s="4">
        <v>59</v>
      </c>
      <c r="I30" s="8" t="s">
        <v>165</v>
      </c>
      <c r="J30" s="26" t="s">
        <v>166</v>
      </c>
      <c r="K30" s="7">
        <v>142500</v>
      </c>
      <c r="L30" s="6">
        <f t="shared" si="1"/>
        <v>8550</v>
      </c>
      <c r="R30" s="99"/>
    </row>
    <row r="31" spans="1:21" ht="16.5" customHeight="1">
      <c r="A31" s="153"/>
      <c r="B31" s="4">
        <v>26</v>
      </c>
      <c r="C31" s="4" t="s">
        <v>83</v>
      </c>
      <c r="D31" s="5" t="s">
        <v>84</v>
      </c>
      <c r="E31" s="7">
        <v>31800</v>
      </c>
      <c r="F31" s="6">
        <f t="shared" si="0"/>
        <v>1908</v>
      </c>
      <c r="G31" s="159"/>
      <c r="H31" s="4">
        <v>60</v>
      </c>
      <c r="I31" s="8" t="s">
        <v>167</v>
      </c>
      <c r="J31" s="26" t="s">
        <v>168</v>
      </c>
      <c r="K31" s="7">
        <v>147900</v>
      </c>
      <c r="L31" s="6">
        <f t="shared" si="1"/>
        <v>8874</v>
      </c>
      <c r="R31" s="99"/>
    </row>
    <row r="32" spans="1:21" ht="16.5" customHeight="1" thickBot="1">
      <c r="A32" s="153"/>
      <c r="B32" s="4">
        <v>27</v>
      </c>
      <c r="C32" s="4" t="s">
        <v>85</v>
      </c>
      <c r="D32" s="5" t="s">
        <v>86</v>
      </c>
      <c r="E32" s="7">
        <v>33300</v>
      </c>
      <c r="F32" s="6">
        <f t="shared" si="0"/>
        <v>1998</v>
      </c>
      <c r="G32" s="160"/>
      <c r="H32" s="9">
        <v>61</v>
      </c>
      <c r="I32" s="29" t="s">
        <v>169</v>
      </c>
      <c r="J32" s="30" t="s">
        <v>111</v>
      </c>
      <c r="K32" s="27">
        <v>150000</v>
      </c>
      <c r="L32" s="11">
        <f t="shared" si="1"/>
        <v>9000</v>
      </c>
      <c r="R32" s="99"/>
    </row>
    <row r="33" spans="1:12" ht="16.5" customHeight="1">
      <c r="A33" s="153"/>
      <c r="B33" s="4">
        <v>28</v>
      </c>
      <c r="C33" s="4" t="s">
        <v>87</v>
      </c>
      <c r="D33" s="5" t="s">
        <v>88</v>
      </c>
      <c r="E33" s="7">
        <v>34800</v>
      </c>
      <c r="F33" s="6">
        <f t="shared" si="0"/>
        <v>2088</v>
      </c>
      <c r="G33" s="161" t="s">
        <v>178</v>
      </c>
      <c r="H33" s="162"/>
      <c r="I33" s="162"/>
      <c r="J33" s="162"/>
      <c r="K33" s="162"/>
      <c r="L33" s="163"/>
    </row>
    <row r="34" spans="1:12" ht="16.5" customHeight="1" thickBot="1">
      <c r="A34" s="154"/>
      <c r="B34" s="9">
        <v>29</v>
      </c>
      <c r="C34" s="9" t="s">
        <v>89</v>
      </c>
      <c r="D34" s="10" t="s">
        <v>90</v>
      </c>
      <c r="E34" s="27">
        <v>36300</v>
      </c>
      <c r="F34" s="11">
        <f t="shared" si="0"/>
        <v>2178</v>
      </c>
      <c r="G34" s="161"/>
      <c r="H34" s="162"/>
      <c r="I34" s="162"/>
      <c r="J34" s="162"/>
      <c r="K34" s="162"/>
      <c r="L34" s="163"/>
    </row>
    <row r="35" spans="1:12" ht="16.5" customHeight="1">
      <c r="A35" s="153" t="s">
        <v>110</v>
      </c>
      <c r="B35" s="31">
        <v>30</v>
      </c>
      <c r="C35" s="31" t="s">
        <v>91</v>
      </c>
      <c r="D35" s="32" t="s">
        <v>92</v>
      </c>
      <c r="E35" s="33">
        <v>38200</v>
      </c>
      <c r="F35" s="50">
        <f t="shared" si="0"/>
        <v>2292</v>
      </c>
      <c r="G35" s="161"/>
      <c r="H35" s="162"/>
      <c r="I35" s="162"/>
      <c r="J35" s="162"/>
      <c r="K35" s="162"/>
      <c r="L35" s="163"/>
    </row>
    <row r="36" spans="1:12" ht="16.5" customHeight="1">
      <c r="A36" s="153"/>
      <c r="B36" s="4">
        <v>31</v>
      </c>
      <c r="C36" s="4" t="s">
        <v>93</v>
      </c>
      <c r="D36" s="5" t="s">
        <v>94</v>
      </c>
      <c r="E36" s="7">
        <v>40100</v>
      </c>
      <c r="F36" s="6">
        <f t="shared" si="0"/>
        <v>2406</v>
      </c>
      <c r="G36" s="161"/>
      <c r="H36" s="162"/>
      <c r="I36" s="162"/>
      <c r="J36" s="162"/>
      <c r="K36" s="162"/>
      <c r="L36" s="163"/>
    </row>
    <row r="37" spans="1:12" ht="16.5" customHeight="1">
      <c r="A37" s="153"/>
      <c r="B37" s="4">
        <v>32</v>
      </c>
      <c r="C37" s="4" t="s">
        <v>95</v>
      </c>
      <c r="D37" s="5" t="s">
        <v>96</v>
      </c>
      <c r="E37" s="7">
        <v>42000</v>
      </c>
      <c r="F37" s="6">
        <f t="shared" si="0"/>
        <v>2520</v>
      </c>
      <c r="G37" s="161"/>
      <c r="H37" s="162"/>
      <c r="I37" s="162"/>
      <c r="J37" s="162"/>
      <c r="K37" s="162"/>
      <c r="L37" s="163"/>
    </row>
    <row r="38" spans="1:12" ht="16.5" customHeight="1">
      <c r="A38" s="153"/>
      <c r="B38" s="4">
        <v>33</v>
      </c>
      <c r="C38" s="4" t="s">
        <v>97</v>
      </c>
      <c r="D38" s="5" t="s">
        <v>98</v>
      </c>
      <c r="E38" s="7">
        <v>43900</v>
      </c>
      <c r="F38" s="6">
        <f t="shared" si="0"/>
        <v>2634</v>
      </c>
      <c r="G38" s="161"/>
      <c r="H38" s="162"/>
      <c r="I38" s="162"/>
      <c r="J38" s="162"/>
      <c r="K38" s="162"/>
      <c r="L38" s="163"/>
    </row>
    <row r="39" spans="1:12" ht="16.5" customHeight="1" thickBot="1">
      <c r="A39" s="154"/>
      <c r="B39" s="9">
        <v>34</v>
      </c>
      <c r="C39" s="41" t="s">
        <v>99</v>
      </c>
      <c r="D39" s="42" t="s">
        <v>100</v>
      </c>
      <c r="E39" s="43">
        <v>45800</v>
      </c>
      <c r="F39" s="44">
        <f t="shared" si="0"/>
        <v>2748</v>
      </c>
      <c r="G39" s="164"/>
      <c r="H39" s="165"/>
      <c r="I39" s="165"/>
      <c r="J39" s="165"/>
      <c r="K39" s="165"/>
      <c r="L39" s="166"/>
    </row>
  </sheetData>
  <mergeCells count="16">
    <mergeCell ref="A11:A15"/>
    <mergeCell ref="G11:G15"/>
    <mergeCell ref="A16:A24"/>
    <mergeCell ref="G16:G19"/>
    <mergeCell ref="G20:G24"/>
    <mergeCell ref="A25:A29"/>
    <mergeCell ref="G25:G32"/>
    <mergeCell ref="A30:A34"/>
    <mergeCell ref="G33:L39"/>
    <mergeCell ref="A35:A39"/>
    <mergeCell ref="A1:L1"/>
    <mergeCell ref="A2:L2"/>
    <mergeCell ref="A3:L3"/>
    <mergeCell ref="A4:L4"/>
    <mergeCell ref="A6:A10"/>
    <mergeCell ref="G6:G10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L28" sqref="L28"/>
    </sheetView>
  </sheetViews>
  <sheetFormatPr defaultRowHeight="16.5"/>
  <cols>
    <col min="2" max="2" width="11.375" customWidth="1"/>
    <col min="3" max="3" width="11" customWidth="1"/>
    <col min="4" max="4" width="11.875" customWidth="1"/>
    <col min="5" max="5" width="12.875" customWidth="1"/>
    <col min="6" max="6" width="14.5" customWidth="1"/>
    <col min="7" max="7" width="14.625" customWidth="1"/>
    <col min="8" max="8" width="17.5" customWidth="1"/>
  </cols>
  <sheetData>
    <row r="1" spans="1:14" ht="25.5">
      <c r="A1" s="53"/>
      <c r="B1" s="54" t="s">
        <v>179</v>
      </c>
      <c r="C1" s="55"/>
      <c r="D1" s="55"/>
      <c r="E1" s="55"/>
      <c r="F1" s="55"/>
      <c r="G1" s="53"/>
      <c r="H1" s="53"/>
      <c r="I1" s="100"/>
      <c r="J1" s="100"/>
      <c r="K1" s="100"/>
      <c r="L1" s="100"/>
      <c r="M1" s="100"/>
      <c r="N1" s="100"/>
    </row>
    <row r="2" spans="1:14" ht="17.25" thickBot="1">
      <c r="A2" s="53"/>
      <c r="B2" s="55" t="s">
        <v>180</v>
      </c>
      <c r="C2" s="55"/>
      <c r="D2" s="55"/>
      <c r="E2" s="55"/>
      <c r="F2" s="55"/>
      <c r="G2" s="53"/>
      <c r="H2" s="56" t="s">
        <v>13</v>
      </c>
      <c r="I2" s="100"/>
      <c r="J2" s="100"/>
      <c r="K2" s="100"/>
      <c r="L2" s="100"/>
      <c r="M2" s="100"/>
      <c r="N2" s="100"/>
    </row>
    <row r="3" spans="1:14" ht="16.5" customHeight="1">
      <c r="A3" s="175" t="s">
        <v>172</v>
      </c>
      <c r="B3" s="177" t="s">
        <v>181</v>
      </c>
      <c r="C3" s="179" t="s">
        <v>14</v>
      </c>
      <c r="D3" s="180"/>
      <c r="E3" s="180"/>
      <c r="F3" s="181"/>
      <c r="G3" s="182" t="s">
        <v>182</v>
      </c>
      <c r="H3" s="171" t="s">
        <v>183</v>
      </c>
      <c r="I3" s="100"/>
      <c r="J3" s="100"/>
      <c r="K3" s="100"/>
      <c r="L3" s="100"/>
      <c r="M3" s="100"/>
      <c r="N3" s="100"/>
    </row>
    <row r="4" spans="1:14">
      <c r="A4" s="176"/>
      <c r="B4" s="178"/>
      <c r="C4" s="101" t="s">
        <v>173</v>
      </c>
      <c r="D4" s="57" t="s">
        <v>174</v>
      </c>
      <c r="E4" s="58" t="s">
        <v>175</v>
      </c>
      <c r="F4" s="58" t="s">
        <v>184</v>
      </c>
      <c r="G4" s="183"/>
      <c r="H4" s="172"/>
      <c r="I4" s="100"/>
      <c r="J4" s="100"/>
      <c r="K4" s="100"/>
      <c r="L4" s="100"/>
      <c r="M4" s="100"/>
      <c r="N4" s="100"/>
    </row>
    <row r="5" spans="1:14">
      <c r="A5" s="59">
        <v>1</v>
      </c>
      <c r="B5" s="60">
        <v>25250</v>
      </c>
      <c r="C5" s="65">
        <f t="shared" ref="C5:C50" si="0">+ROUND(B5*0.0517*0.3,0)</f>
        <v>392</v>
      </c>
      <c r="D5" s="61">
        <f t="shared" ref="D5:D15" si="1">+C5*2</f>
        <v>784</v>
      </c>
      <c r="E5" s="61">
        <f t="shared" ref="E5:E50" si="2">+C5*3</f>
        <v>1176</v>
      </c>
      <c r="F5" s="62">
        <f t="shared" ref="F5:F50" si="3">+C5*4</f>
        <v>1568</v>
      </c>
      <c r="G5" s="63">
        <f t="shared" ref="G5:G50" si="4">+ROUND(B5*0.0517*0.6*1.58,0)</f>
        <v>1238</v>
      </c>
      <c r="H5" s="64">
        <f t="shared" ref="H5:H50" si="5">+ROUND(B5*0.0517*0.1*1.58,0)</f>
        <v>206</v>
      </c>
      <c r="I5" s="100"/>
      <c r="J5" s="100"/>
      <c r="K5" s="100"/>
      <c r="L5" s="100"/>
      <c r="M5" s="100"/>
      <c r="N5" s="100"/>
    </row>
    <row r="6" spans="1:14">
      <c r="A6" s="59">
        <f t="shared" ref="A6:A50" si="6">+A5+1</f>
        <v>2</v>
      </c>
      <c r="B6" s="60">
        <v>26400</v>
      </c>
      <c r="C6" s="65">
        <f t="shared" si="0"/>
        <v>409</v>
      </c>
      <c r="D6" s="61">
        <f t="shared" si="1"/>
        <v>818</v>
      </c>
      <c r="E6" s="61">
        <f t="shared" si="2"/>
        <v>1227</v>
      </c>
      <c r="F6" s="62">
        <f t="shared" si="3"/>
        <v>1636</v>
      </c>
      <c r="G6" s="63">
        <f t="shared" si="4"/>
        <v>1294</v>
      </c>
      <c r="H6" s="64">
        <f t="shared" si="5"/>
        <v>216</v>
      </c>
      <c r="I6" s="100"/>
      <c r="J6" s="100"/>
      <c r="K6" s="100"/>
      <c r="L6" s="100"/>
      <c r="M6" s="100"/>
      <c r="N6" s="100"/>
    </row>
    <row r="7" spans="1:14">
      <c r="A7" s="59">
        <f t="shared" si="6"/>
        <v>3</v>
      </c>
      <c r="B7" s="60">
        <v>27600</v>
      </c>
      <c r="C7" s="65">
        <f t="shared" si="0"/>
        <v>428</v>
      </c>
      <c r="D7" s="61">
        <f t="shared" si="1"/>
        <v>856</v>
      </c>
      <c r="E7" s="61">
        <f t="shared" si="2"/>
        <v>1284</v>
      </c>
      <c r="F7" s="62">
        <f t="shared" si="3"/>
        <v>1712</v>
      </c>
      <c r="G7" s="63">
        <f t="shared" si="4"/>
        <v>1353</v>
      </c>
      <c r="H7" s="64">
        <f t="shared" si="5"/>
        <v>225</v>
      </c>
      <c r="I7" s="100"/>
      <c r="J7" s="100"/>
      <c r="K7" s="100"/>
      <c r="L7" s="100"/>
      <c r="M7" s="100"/>
      <c r="N7" s="100"/>
    </row>
    <row r="8" spans="1:14">
      <c r="A8" s="66">
        <f t="shared" si="6"/>
        <v>4</v>
      </c>
      <c r="B8" s="67">
        <v>28800</v>
      </c>
      <c r="C8" s="68">
        <f t="shared" si="0"/>
        <v>447</v>
      </c>
      <c r="D8" s="69">
        <f t="shared" si="1"/>
        <v>894</v>
      </c>
      <c r="E8" s="69">
        <f t="shared" si="2"/>
        <v>1341</v>
      </c>
      <c r="F8" s="70">
        <f t="shared" si="3"/>
        <v>1788</v>
      </c>
      <c r="G8" s="63">
        <f t="shared" si="4"/>
        <v>1412</v>
      </c>
      <c r="H8" s="64">
        <f t="shared" si="5"/>
        <v>235</v>
      </c>
      <c r="I8" s="100"/>
      <c r="J8" s="100"/>
      <c r="K8" s="100"/>
      <c r="L8" s="100"/>
      <c r="M8" s="100"/>
      <c r="N8" s="100"/>
    </row>
    <row r="9" spans="1:14">
      <c r="A9" s="59">
        <f t="shared" si="6"/>
        <v>5</v>
      </c>
      <c r="B9" s="60">
        <v>30300</v>
      </c>
      <c r="C9" s="65">
        <f t="shared" si="0"/>
        <v>470</v>
      </c>
      <c r="D9" s="61">
        <f t="shared" si="1"/>
        <v>940</v>
      </c>
      <c r="E9" s="61">
        <f t="shared" si="2"/>
        <v>1410</v>
      </c>
      <c r="F9" s="62">
        <f t="shared" si="3"/>
        <v>1880</v>
      </c>
      <c r="G9" s="71">
        <f t="shared" si="4"/>
        <v>1485</v>
      </c>
      <c r="H9" s="72">
        <f t="shared" si="5"/>
        <v>248</v>
      </c>
      <c r="I9" s="100"/>
      <c r="J9" s="100"/>
      <c r="K9" s="100"/>
      <c r="L9" s="100"/>
      <c r="M9" s="100"/>
      <c r="N9" s="100"/>
    </row>
    <row r="10" spans="1:14">
      <c r="A10" s="59">
        <f t="shared" si="6"/>
        <v>6</v>
      </c>
      <c r="B10" s="60">
        <v>31800</v>
      </c>
      <c r="C10" s="65">
        <f t="shared" si="0"/>
        <v>493</v>
      </c>
      <c r="D10" s="61">
        <f t="shared" si="1"/>
        <v>986</v>
      </c>
      <c r="E10" s="61">
        <f t="shared" si="2"/>
        <v>1479</v>
      </c>
      <c r="F10" s="62">
        <f t="shared" si="3"/>
        <v>1972</v>
      </c>
      <c r="G10" s="63">
        <f t="shared" si="4"/>
        <v>1559</v>
      </c>
      <c r="H10" s="64">
        <f t="shared" si="5"/>
        <v>260</v>
      </c>
      <c r="I10" s="100"/>
      <c r="J10" s="100"/>
      <c r="K10" s="100"/>
      <c r="L10" s="100"/>
      <c r="M10" s="100"/>
      <c r="N10" s="100"/>
    </row>
    <row r="11" spans="1:14">
      <c r="A11" s="59">
        <f t="shared" si="6"/>
        <v>7</v>
      </c>
      <c r="B11" s="60">
        <v>33300</v>
      </c>
      <c r="C11" s="65">
        <f t="shared" si="0"/>
        <v>516</v>
      </c>
      <c r="D11" s="61">
        <f t="shared" si="1"/>
        <v>1032</v>
      </c>
      <c r="E11" s="61">
        <f t="shared" si="2"/>
        <v>1548</v>
      </c>
      <c r="F11" s="62">
        <f t="shared" si="3"/>
        <v>2064</v>
      </c>
      <c r="G11" s="63">
        <f t="shared" si="4"/>
        <v>1632</v>
      </c>
      <c r="H11" s="64">
        <f t="shared" si="5"/>
        <v>272</v>
      </c>
      <c r="I11" s="100"/>
      <c r="J11" s="100"/>
      <c r="K11" s="100"/>
      <c r="L11" s="100"/>
      <c r="M11" s="100"/>
      <c r="N11" s="100"/>
    </row>
    <row r="12" spans="1:14">
      <c r="A12" s="59">
        <f t="shared" si="6"/>
        <v>8</v>
      </c>
      <c r="B12" s="60">
        <v>34800</v>
      </c>
      <c r="C12" s="65">
        <f t="shared" si="0"/>
        <v>540</v>
      </c>
      <c r="D12" s="61">
        <f t="shared" si="1"/>
        <v>1080</v>
      </c>
      <c r="E12" s="61">
        <f t="shared" si="2"/>
        <v>1620</v>
      </c>
      <c r="F12" s="62">
        <f t="shared" si="3"/>
        <v>2160</v>
      </c>
      <c r="G12" s="63">
        <f t="shared" si="4"/>
        <v>1706</v>
      </c>
      <c r="H12" s="64">
        <f t="shared" si="5"/>
        <v>284</v>
      </c>
      <c r="I12" s="100"/>
      <c r="J12" s="100"/>
      <c r="K12" s="100"/>
      <c r="L12" s="100"/>
      <c r="M12" s="100"/>
      <c r="N12" s="100"/>
    </row>
    <row r="13" spans="1:14">
      <c r="A13" s="66">
        <f t="shared" si="6"/>
        <v>9</v>
      </c>
      <c r="B13" s="67">
        <v>36300</v>
      </c>
      <c r="C13" s="68">
        <f t="shared" si="0"/>
        <v>563</v>
      </c>
      <c r="D13" s="69">
        <f t="shared" si="1"/>
        <v>1126</v>
      </c>
      <c r="E13" s="69">
        <f t="shared" si="2"/>
        <v>1689</v>
      </c>
      <c r="F13" s="70">
        <f t="shared" si="3"/>
        <v>2252</v>
      </c>
      <c r="G13" s="73">
        <f t="shared" si="4"/>
        <v>1779</v>
      </c>
      <c r="H13" s="74">
        <f t="shared" si="5"/>
        <v>297</v>
      </c>
      <c r="I13" s="100"/>
      <c r="J13" s="100"/>
      <c r="K13" s="100"/>
      <c r="L13" s="100"/>
      <c r="M13" s="100"/>
      <c r="N13" s="100"/>
    </row>
    <row r="14" spans="1:14">
      <c r="A14" s="59">
        <f t="shared" si="6"/>
        <v>10</v>
      </c>
      <c r="B14" s="60">
        <v>38200</v>
      </c>
      <c r="C14" s="65">
        <f t="shared" si="0"/>
        <v>592</v>
      </c>
      <c r="D14" s="61">
        <f t="shared" si="1"/>
        <v>1184</v>
      </c>
      <c r="E14" s="61">
        <f t="shared" si="2"/>
        <v>1776</v>
      </c>
      <c r="F14" s="62">
        <f t="shared" si="3"/>
        <v>2368</v>
      </c>
      <c r="G14" s="63">
        <f t="shared" si="4"/>
        <v>1872</v>
      </c>
      <c r="H14" s="64">
        <f t="shared" si="5"/>
        <v>312</v>
      </c>
      <c r="I14" s="100"/>
      <c r="J14" s="100"/>
      <c r="K14" s="100"/>
      <c r="L14" s="100"/>
      <c r="M14" s="100"/>
      <c r="N14" s="100"/>
    </row>
    <row r="15" spans="1:14">
      <c r="A15" s="59">
        <f t="shared" si="6"/>
        <v>11</v>
      </c>
      <c r="B15" s="60">
        <v>40100</v>
      </c>
      <c r="C15" s="65">
        <f t="shared" si="0"/>
        <v>622</v>
      </c>
      <c r="D15" s="61">
        <f t="shared" si="1"/>
        <v>1244</v>
      </c>
      <c r="E15" s="61">
        <f t="shared" si="2"/>
        <v>1866</v>
      </c>
      <c r="F15" s="62">
        <f t="shared" si="3"/>
        <v>2488</v>
      </c>
      <c r="G15" s="63">
        <f t="shared" si="4"/>
        <v>1965</v>
      </c>
      <c r="H15" s="64">
        <f t="shared" si="5"/>
        <v>328</v>
      </c>
      <c r="I15" s="100"/>
      <c r="J15" s="100"/>
      <c r="K15" s="100"/>
      <c r="L15" s="100"/>
      <c r="M15" s="100"/>
      <c r="N15" s="100"/>
    </row>
    <row r="16" spans="1:14">
      <c r="A16" s="59">
        <f t="shared" si="6"/>
        <v>12</v>
      </c>
      <c r="B16" s="60">
        <v>42000</v>
      </c>
      <c r="C16" s="65">
        <f t="shared" si="0"/>
        <v>651</v>
      </c>
      <c r="D16" s="61">
        <f>+C16*2</f>
        <v>1302</v>
      </c>
      <c r="E16" s="61">
        <f t="shared" si="2"/>
        <v>1953</v>
      </c>
      <c r="F16" s="62">
        <f t="shared" si="3"/>
        <v>2604</v>
      </c>
      <c r="G16" s="63">
        <f t="shared" si="4"/>
        <v>2058</v>
      </c>
      <c r="H16" s="64">
        <f t="shared" si="5"/>
        <v>343</v>
      </c>
      <c r="I16" s="100"/>
      <c r="J16" s="100"/>
      <c r="K16" s="100"/>
      <c r="L16" s="100"/>
      <c r="M16" s="100"/>
      <c r="N16" s="100"/>
    </row>
    <row r="17" spans="1:14">
      <c r="A17" s="59">
        <f t="shared" si="6"/>
        <v>13</v>
      </c>
      <c r="B17" s="60">
        <v>43900</v>
      </c>
      <c r="C17" s="65">
        <f t="shared" si="0"/>
        <v>681</v>
      </c>
      <c r="D17" s="61">
        <f t="shared" ref="D17:D50" si="7">+C17*2</f>
        <v>1362</v>
      </c>
      <c r="E17" s="61">
        <f t="shared" si="2"/>
        <v>2043</v>
      </c>
      <c r="F17" s="62">
        <f t="shared" si="3"/>
        <v>2724</v>
      </c>
      <c r="G17" s="63">
        <f t="shared" si="4"/>
        <v>2152</v>
      </c>
      <c r="H17" s="64">
        <f t="shared" si="5"/>
        <v>359</v>
      </c>
      <c r="I17" s="100"/>
      <c r="J17" s="100"/>
      <c r="K17" s="100"/>
      <c r="L17" s="100"/>
      <c r="M17" s="100"/>
      <c r="N17" s="100"/>
    </row>
    <row r="18" spans="1:14">
      <c r="A18" s="66">
        <f t="shared" si="6"/>
        <v>14</v>
      </c>
      <c r="B18" s="67">
        <v>45800</v>
      </c>
      <c r="C18" s="68">
        <f t="shared" si="0"/>
        <v>710</v>
      </c>
      <c r="D18" s="69">
        <f t="shared" si="7"/>
        <v>1420</v>
      </c>
      <c r="E18" s="69">
        <f t="shared" si="2"/>
        <v>2130</v>
      </c>
      <c r="F18" s="70">
        <f t="shared" si="3"/>
        <v>2840</v>
      </c>
      <c r="G18" s="63">
        <f t="shared" si="4"/>
        <v>2245</v>
      </c>
      <c r="H18" s="64">
        <f t="shared" si="5"/>
        <v>374</v>
      </c>
      <c r="I18" s="100"/>
      <c r="J18" s="100"/>
      <c r="K18" s="100"/>
      <c r="L18" s="100"/>
      <c r="M18" s="100"/>
      <c r="N18" s="100"/>
    </row>
    <row r="19" spans="1:14">
      <c r="A19" s="59">
        <f t="shared" si="6"/>
        <v>15</v>
      </c>
      <c r="B19" s="60">
        <v>48200</v>
      </c>
      <c r="C19" s="65">
        <f t="shared" si="0"/>
        <v>748</v>
      </c>
      <c r="D19" s="61">
        <f t="shared" si="7"/>
        <v>1496</v>
      </c>
      <c r="E19" s="61">
        <f t="shared" si="2"/>
        <v>2244</v>
      </c>
      <c r="F19" s="62">
        <f t="shared" si="3"/>
        <v>2992</v>
      </c>
      <c r="G19" s="71">
        <f t="shared" si="4"/>
        <v>2362</v>
      </c>
      <c r="H19" s="72">
        <f t="shared" si="5"/>
        <v>394</v>
      </c>
      <c r="I19" s="100"/>
      <c r="J19" s="100"/>
      <c r="K19" s="100"/>
      <c r="L19" s="100"/>
      <c r="M19" s="100"/>
      <c r="N19" s="100"/>
    </row>
    <row r="20" spans="1:14">
      <c r="A20" s="59">
        <f t="shared" si="6"/>
        <v>16</v>
      </c>
      <c r="B20" s="60">
        <v>50600</v>
      </c>
      <c r="C20" s="65">
        <f t="shared" si="0"/>
        <v>785</v>
      </c>
      <c r="D20" s="61">
        <f t="shared" si="7"/>
        <v>1570</v>
      </c>
      <c r="E20" s="61">
        <f t="shared" si="2"/>
        <v>2355</v>
      </c>
      <c r="F20" s="62">
        <f t="shared" si="3"/>
        <v>3140</v>
      </c>
      <c r="G20" s="63">
        <f t="shared" si="4"/>
        <v>2480</v>
      </c>
      <c r="H20" s="64">
        <f t="shared" si="5"/>
        <v>413</v>
      </c>
      <c r="I20" s="100"/>
      <c r="J20" s="100"/>
      <c r="K20" s="100"/>
      <c r="L20" s="100"/>
      <c r="M20" s="100"/>
      <c r="N20" s="100"/>
    </row>
    <row r="21" spans="1:14">
      <c r="A21" s="59">
        <f t="shared" si="6"/>
        <v>17</v>
      </c>
      <c r="B21" s="60">
        <v>53000</v>
      </c>
      <c r="C21" s="65">
        <f t="shared" si="0"/>
        <v>822</v>
      </c>
      <c r="D21" s="61">
        <f t="shared" si="7"/>
        <v>1644</v>
      </c>
      <c r="E21" s="61">
        <f t="shared" si="2"/>
        <v>2466</v>
      </c>
      <c r="F21" s="62">
        <f t="shared" si="3"/>
        <v>3288</v>
      </c>
      <c r="G21" s="63">
        <f t="shared" si="4"/>
        <v>2598</v>
      </c>
      <c r="H21" s="64">
        <f t="shared" si="5"/>
        <v>433</v>
      </c>
      <c r="I21" s="100"/>
      <c r="J21" s="100"/>
      <c r="K21" s="100"/>
      <c r="L21" s="100"/>
      <c r="M21" s="100"/>
      <c r="N21" s="100"/>
    </row>
    <row r="22" spans="1:14">
      <c r="A22" s="59">
        <f t="shared" si="6"/>
        <v>18</v>
      </c>
      <c r="B22" s="60">
        <v>55400</v>
      </c>
      <c r="C22" s="65">
        <f t="shared" si="0"/>
        <v>859</v>
      </c>
      <c r="D22" s="61">
        <f t="shared" si="7"/>
        <v>1718</v>
      </c>
      <c r="E22" s="61">
        <f t="shared" si="2"/>
        <v>2577</v>
      </c>
      <c r="F22" s="62">
        <f t="shared" si="3"/>
        <v>3436</v>
      </c>
      <c r="G22" s="63">
        <f t="shared" si="4"/>
        <v>2715</v>
      </c>
      <c r="H22" s="64">
        <f t="shared" si="5"/>
        <v>453</v>
      </c>
      <c r="I22" s="100"/>
      <c r="J22" s="100"/>
      <c r="K22" s="100"/>
      <c r="L22" s="100"/>
      <c r="M22" s="100"/>
      <c r="N22" s="100"/>
    </row>
    <row r="23" spans="1:14">
      <c r="A23" s="66">
        <f t="shared" si="6"/>
        <v>19</v>
      </c>
      <c r="B23" s="67">
        <v>57800</v>
      </c>
      <c r="C23" s="68">
        <f t="shared" si="0"/>
        <v>896</v>
      </c>
      <c r="D23" s="69">
        <f t="shared" si="7"/>
        <v>1792</v>
      </c>
      <c r="E23" s="69">
        <f t="shared" si="2"/>
        <v>2688</v>
      </c>
      <c r="F23" s="70">
        <f t="shared" si="3"/>
        <v>3584</v>
      </c>
      <c r="G23" s="73">
        <f t="shared" si="4"/>
        <v>2833</v>
      </c>
      <c r="H23" s="74">
        <f t="shared" si="5"/>
        <v>472</v>
      </c>
      <c r="I23" s="100"/>
      <c r="J23" s="100"/>
      <c r="K23" s="100"/>
      <c r="L23" s="100"/>
      <c r="M23" s="100"/>
      <c r="N23" s="100"/>
    </row>
    <row r="24" spans="1:14">
      <c r="A24" s="75">
        <f t="shared" si="6"/>
        <v>20</v>
      </c>
      <c r="B24" s="60">
        <v>60800</v>
      </c>
      <c r="C24" s="65">
        <f t="shared" si="0"/>
        <v>943</v>
      </c>
      <c r="D24" s="61">
        <f t="shared" si="7"/>
        <v>1886</v>
      </c>
      <c r="E24" s="65">
        <f t="shared" si="2"/>
        <v>2829</v>
      </c>
      <c r="F24" s="76">
        <f t="shared" si="3"/>
        <v>3772</v>
      </c>
      <c r="G24" s="63">
        <f t="shared" si="4"/>
        <v>2980</v>
      </c>
      <c r="H24" s="64">
        <f t="shared" si="5"/>
        <v>497</v>
      </c>
      <c r="I24" s="100"/>
      <c r="J24" s="100"/>
      <c r="K24" s="100"/>
      <c r="L24" s="100"/>
      <c r="M24" s="100"/>
      <c r="N24" s="100"/>
    </row>
    <row r="25" spans="1:14">
      <c r="A25" s="59">
        <f t="shared" si="6"/>
        <v>21</v>
      </c>
      <c r="B25" s="60">
        <v>63800</v>
      </c>
      <c r="C25" s="65">
        <f t="shared" si="0"/>
        <v>990</v>
      </c>
      <c r="D25" s="61">
        <f t="shared" si="7"/>
        <v>1980</v>
      </c>
      <c r="E25" s="65">
        <f t="shared" si="2"/>
        <v>2970</v>
      </c>
      <c r="F25" s="76">
        <f t="shared" si="3"/>
        <v>3960</v>
      </c>
      <c r="G25" s="63">
        <f t="shared" si="4"/>
        <v>3127</v>
      </c>
      <c r="H25" s="64">
        <f t="shared" si="5"/>
        <v>521</v>
      </c>
      <c r="I25" s="100"/>
      <c r="J25" s="100"/>
      <c r="K25" s="100"/>
      <c r="L25" s="100"/>
      <c r="M25" s="100"/>
      <c r="N25" s="100"/>
    </row>
    <row r="26" spans="1:14">
      <c r="A26" s="59">
        <f t="shared" si="6"/>
        <v>22</v>
      </c>
      <c r="B26" s="60">
        <v>66800</v>
      </c>
      <c r="C26" s="65">
        <f t="shared" si="0"/>
        <v>1036</v>
      </c>
      <c r="D26" s="61">
        <f t="shared" si="7"/>
        <v>2072</v>
      </c>
      <c r="E26" s="65">
        <f t="shared" si="2"/>
        <v>3108</v>
      </c>
      <c r="F26" s="76">
        <f t="shared" si="3"/>
        <v>4144</v>
      </c>
      <c r="G26" s="63">
        <f t="shared" si="4"/>
        <v>3274</v>
      </c>
      <c r="H26" s="64">
        <f t="shared" si="5"/>
        <v>546</v>
      </c>
      <c r="I26" s="100"/>
      <c r="J26" s="100"/>
      <c r="K26" s="100"/>
      <c r="L26" s="100"/>
      <c r="M26" s="100"/>
      <c r="N26" s="100"/>
    </row>
    <row r="27" spans="1:14">
      <c r="A27" s="59">
        <f t="shared" si="6"/>
        <v>23</v>
      </c>
      <c r="B27" s="60">
        <v>69800</v>
      </c>
      <c r="C27" s="65">
        <f t="shared" si="0"/>
        <v>1083</v>
      </c>
      <c r="D27" s="61">
        <f t="shared" si="7"/>
        <v>2166</v>
      </c>
      <c r="E27" s="65">
        <f t="shared" si="2"/>
        <v>3249</v>
      </c>
      <c r="F27" s="76">
        <f t="shared" si="3"/>
        <v>4332</v>
      </c>
      <c r="G27" s="63">
        <f t="shared" si="4"/>
        <v>3421</v>
      </c>
      <c r="H27" s="64">
        <f t="shared" si="5"/>
        <v>570</v>
      </c>
      <c r="I27" s="100"/>
      <c r="J27" s="100"/>
      <c r="K27" s="100"/>
      <c r="L27" s="100"/>
      <c r="M27" s="100"/>
      <c r="N27" s="100"/>
    </row>
    <row r="28" spans="1:14">
      <c r="A28" s="66">
        <f t="shared" si="6"/>
        <v>24</v>
      </c>
      <c r="B28" s="67">
        <v>72800</v>
      </c>
      <c r="C28" s="68">
        <f t="shared" si="0"/>
        <v>1129</v>
      </c>
      <c r="D28" s="69">
        <f t="shared" si="7"/>
        <v>2258</v>
      </c>
      <c r="E28" s="68">
        <f t="shared" si="2"/>
        <v>3387</v>
      </c>
      <c r="F28" s="77">
        <f t="shared" si="3"/>
        <v>4516</v>
      </c>
      <c r="G28" s="63">
        <f t="shared" si="4"/>
        <v>3568</v>
      </c>
      <c r="H28" s="64">
        <f t="shared" si="5"/>
        <v>595</v>
      </c>
      <c r="I28" s="100"/>
      <c r="J28" s="100"/>
      <c r="K28" s="100"/>
      <c r="L28" s="100"/>
      <c r="M28" s="100"/>
      <c r="N28" s="100"/>
    </row>
    <row r="29" spans="1:14">
      <c r="A29" s="59">
        <f t="shared" si="6"/>
        <v>25</v>
      </c>
      <c r="B29" s="78">
        <v>76500</v>
      </c>
      <c r="C29" s="65">
        <f t="shared" si="0"/>
        <v>1187</v>
      </c>
      <c r="D29" s="61">
        <f t="shared" si="7"/>
        <v>2374</v>
      </c>
      <c r="E29" s="61">
        <f t="shared" si="2"/>
        <v>3561</v>
      </c>
      <c r="F29" s="62">
        <f t="shared" si="3"/>
        <v>4748</v>
      </c>
      <c r="G29" s="71">
        <f t="shared" si="4"/>
        <v>3749</v>
      </c>
      <c r="H29" s="72">
        <f t="shared" si="5"/>
        <v>625</v>
      </c>
      <c r="I29" s="100"/>
      <c r="J29" s="100"/>
      <c r="K29" s="100"/>
      <c r="L29" s="100"/>
      <c r="M29" s="100"/>
      <c r="N29" s="100"/>
    </row>
    <row r="30" spans="1:14">
      <c r="A30" s="59">
        <f t="shared" si="6"/>
        <v>26</v>
      </c>
      <c r="B30" s="78">
        <v>80200</v>
      </c>
      <c r="C30" s="65">
        <f t="shared" si="0"/>
        <v>1244</v>
      </c>
      <c r="D30" s="61">
        <f t="shared" si="7"/>
        <v>2488</v>
      </c>
      <c r="E30" s="61">
        <f t="shared" si="2"/>
        <v>3732</v>
      </c>
      <c r="F30" s="62">
        <f t="shared" si="3"/>
        <v>4976</v>
      </c>
      <c r="G30" s="63">
        <f t="shared" si="4"/>
        <v>3931</v>
      </c>
      <c r="H30" s="64">
        <f t="shared" si="5"/>
        <v>655</v>
      </c>
      <c r="I30" s="100"/>
      <c r="J30" s="100"/>
      <c r="K30" s="100"/>
      <c r="L30" s="100"/>
      <c r="M30" s="100"/>
      <c r="N30" s="100"/>
    </row>
    <row r="31" spans="1:14">
      <c r="A31" s="59">
        <f t="shared" si="6"/>
        <v>27</v>
      </c>
      <c r="B31" s="60">
        <v>83900</v>
      </c>
      <c r="C31" s="65">
        <f t="shared" si="0"/>
        <v>1301</v>
      </c>
      <c r="D31" s="61">
        <f t="shared" si="7"/>
        <v>2602</v>
      </c>
      <c r="E31" s="61">
        <f t="shared" si="2"/>
        <v>3903</v>
      </c>
      <c r="F31" s="62">
        <f t="shared" si="3"/>
        <v>5204</v>
      </c>
      <c r="G31" s="63">
        <f t="shared" si="4"/>
        <v>4112</v>
      </c>
      <c r="H31" s="64">
        <f t="shared" si="5"/>
        <v>685</v>
      </c>
      <c r="I31" s="100"/>
      <c r="J31" s="100"/>
      <c r="K31" s="100"/>
      <c r="L31" s="100"/>
      <c r="M31" s="100"/>
      <c r="N31" s="100"/>
    </row>
    <row r="32" spans="1:14">
      <c r="A32" s="66">
        <f t="shared" si="6"/>
        <v>28</v>
      </c>
      <c r="B32" s="67">
        <v>87600</v>
      </c>
      <c r="C32" s="68">
        <f t="shared" si="0"/>
        <v>1359</v>
      </c>
      <c r="D32" s="69">
        <f t="shared" si="7"/>
        <v>2718</v>
      </c>
      <c r="E32" s="69">
        <f t="shared" si="2"/>
        <v>4077</v>
      </c>
      <c r="F32" s="70">
        <f t="shared" si="3"/>
        <v>5436</v>
      </c>
      <c r="G32" s="73">
        <f t="shared" si="4"/>
        <v>4293</v>
      </c>
      <c r="H32" s="74">
        <f t="shared" si="5"/>
        <v>716</v>
      </c>
      <c r="I32" s="100"/>
      <c r="J32" s="100"/>
      <c r="K32" s="100"/>
      <c r="L32" s="100"/>
      <c r="M32" s="100"/>
      <c r="N32" s="100"/>
    </row>
    <row r="33" spans="1:14">
      <c r="A33" s="59">
        <f t="shared" si="6"/>
        <v>29</v>
      </c>
      <c r="B33" s="60">
        <v>92100</v>
      </c>
      <c r="C33" s="65">
        <f t="shared" si="0"/>
        <v>1428</v>
      </c>
      <c r="D33" s="61">
        <f t="shared" si="7"/>
        <v>2856</v>
      </c>
      <c r="E33" s="65">
        <f t="shared" si="2"/>
        <v>4284</v>
      </c>
      <c r="F33" s="76">
        <f t="shared" si="3"/>
        <v>5712</v>
      </c>
      <c r="G33" s="63">
        <f t="shared" si="4"/>
        <v>4514</v>
      </c>
      <c r="H33" s="64">
        <f t="shared" si="5"/>
        <v>752</v>
      </c>
      <c r="I33" s="100"/>
      <c r="J33" s="100"/>
      <c r="K33" s="100"/>
      <c r="L33" s="100"/>
      <c r="M33" s="100"/>
      <c r="N33" s="100"/>
    </row>
    <row r="34" spans="1:14">
      <c r="A34" s="59">
        <f t="shared" si="6"/>
        <v>30</v>
      </c>
      <c r="B34" s="60">
        <v>96600</v>
      </c>
      <c r="C34" s="65">
        <f t="shared" si="0"/>
        <v>1498</v>
      </c>
      <c r="D34" s="61">
        <f t="shared" si="7"/>
        <v>2996</v>
      </c>
      <c r="E34" s="65">
        <f t="shared" si="2"/>
        <v>4494</v>
      </c>
      <c r="F34" s="76">
        <f t="shared" si="3"/>
        <v>5992</v>
      </c>
      <c r="G34" s="63">
        <f t="shared" si="4"/>
        <v>4735</v>
      </c>
      <c r="H34" s="64">
        <f t="shared" si="5"/>
        <v>789</v>
      </c>
      <c r="I34" s="100"/>
      <c r="J34" s="100"/>
      <c r="K34" s="100"/>
      <c r="L34" s="100"/>
      <c r="M34" s="100"/>
      <c r="N34" s="100"/>
    </row>
    <row r="35" spans="1:14">
      <c r="A35" s="59">
        <f t="shared" si="6"/>
        <v>31</v>
      </c>
      <c r="B35" s="60">
        <v>101100</v>
      </c>
      <c r="C35" s="65">
        <f t="shared" si="0"/>
        <v>1568</v>
      </c>
      <c r="D35" s="61">
        <f t="shared" si="7"/>
        <v>3136</v>
      </c>
      <c r="E35" s="65">
        <f t="shared" si="2"/>
        <v>4704</v>
      </c>
      <c r="F35" s="76">
        <f t="shared" si="3"/>
        <v>6272</v>
      </c>
      <c r="G35" s="63">
        <f t="shared" si="4"/>
        <v>4955</v>
      </c>
      <c r="H35" s="64">
        <f t="shared" si="5"/>
        <v>826</v>
      </c>
      <c r="I35" s="100"/>
      <c r="J35" s="100"/>
      <c r="K35" s="100"/>
      <c r="L35" s="100"/>
      <c r="M35" s="100"/>
      <c r="N35" s="100"/>
    </row>
    <row r="36" spans="1:14">
      <c r="A36" s="59">
        <f t="shared" si="6"/>
        <v>32</v>
      </c>
      <c r="B36" s="60">
        <v>105600</v>
      </c>
      <c r="C36" s="65">
        <f t="shared" si="0"/>
        <v>1638</v>
      </c>
      <c r="D36" s="61">
        <f t="shared" si="7"/>
        <v>3276</v>
      </c>
      <c r="E36" s="65">
        <f t="shared" si="2"/>
        <v>4914</v>
      </c>
      <c r="F36" s="76">
        <f t="shared" si="3"/>
        <v>6552</v>
      </c>
      <c r="G36" s="63">
        <f t="shared" si="4"/>
        <v>5176</v>
      </c>
      <c r="H36" s="64">
        <f t="shared" si="5"/>
        <v>863</v>
      </c>
      <c r="I36" s="100"/>
      <c r="J36" s="100"/>
      <c r="K36" s="100"/>
      <c r="L36" s="100"/>
      <c r="M36" s="100"/>
      <c r="N36" s="100"/>
    </row>
    <row r="37" spans="1:14">
      <c r="A37" s="66">
        <f t="shared" si="6"/>
        <v>33</v>
      </c>
      <c r="B37" s="67">
        <v>110100</v>
      </c>
      <c r="C37" s="68">
        <f t="shared" si="0"/>
        <v>1708</v>
      </c>
      <c r="D37" s="69">
        <f t="shared" si="7"/>
        <v>3416</v>
      </c>
      <c r="E37" s="68">
        <f t="shared" si="2"/>
        <v>5124</v>
      </c>
      <c r="F37" s="77">
        <f t="shared" si="3"/>
        <v>6832</v>
      </c>
      <c r="G37" s="63">
        <f t="shared" si="4"/>
        <v>5396</v>
      </c>
      <c r="H37" s="64">
        <f t="shared" si="5"/>
        <v>899</v>
      </c>
      <c r="I37" s="100"/>
      <c r="J37" s="100"/>
      <c r="K37" s="100"/>
      <c r="L37" s="100"/>
      <c r="M37" s="100"/>
      <c r="N37" s="100"/>
    </row>
    <row r="38" spans="1:14">
      <c r="A38" s="59">
        <f t="shared" si="6"/>
        <v>34</v>
      </c>
      <c r="B38" s="78">
        <v>115500</v>
      </c>
      <c r="C38" s="65">
        <f t="shared" si="0"/>
        <v>1791</v>
      </c>
      <c r="D38" s="61">
        <f t="shared" si="7"/>
        <v>3582</v>
      </c>
      <c r="E38" s="61">
        <f t="shared" si="2"/>
        <v>5373</v>
      </c>
      <c r="F38" s="62">
        <f t="shared" si="3"/>
        <v>7164</v>
      </c>
      <c r="G38" s="71">
        <f t="shared" si="4"/>
        <v>5661</v>
      </c>
      <c r="H38" s="72">
        <f t="shared" si="5"/>
        <v>943</v>
      </c>
      <c r="I38" s="100"/>
      <c r="J38" s="100"/>
      <c r="K38" s="100"/>
      <c r="L38" s="100"/>
      <c r="M38" s="100"/>
      <c r="N38" s="100"/>
    </row>
    <row r="39" spans="1:14">
      <c r="A39" s="59">
        <f t="shared" si="6"/>
        <v>35</v>
      </c>
      <c r="B39" s="78">
        <v>120900</v>
      </c>
      <c r="C39" s="65">
        <f t="shared" si="0"/>
        <v>1875</v>
      </c>
      <c r="D39" s="61">
        <f t="shared" si="7"/>
        <v>3750</v>
      </c>
      <c r="E39" s="61">
        <f t="shared" si="2"/>
        <v>5625</v>
      </c>
      <c r="F39" s="62">
        <f t="shared" si="3"/>
        <v>7500</v>
      </c>
      <c r="G39" s="63">
        <f t="shared" si="4"/>
        <v>5926</v>
      </c>
      <c r="H39" s="64">
        <f t="shared" si="5"/>
        <v>988</v>
      </c>
      <c r="I39" s="100"/>
      <c r="J39" s="100"/>
      <c r="K39" s="100"/>
      <c r="L39" s="100"/>
      <c r="M39" s="100"/>
      <c r="N39" s="100"/>
    </row>
    <row r="40" spans="1:14">
      <c r="A40" s="59">
        <f t="shared" si="6"/>
        <v>36</v>
      </c>
      <c r="B40" s="60">
        <v>126300</v>
      </c>
      <c r="C40" s="65">
        <f t="shared" si="0"/>
        <v>1959</v>
      </c>
      <c r="D40" s="61">
        <f t="shared" si="7"/>
        <v>3918</v>
      </c>
      <c r="E40" s="61">
        <f t="shared" si="2"/>
        <v>5877</v>
      </c>
      <c r="F40" s="62">
        <f t="shared" si="3"/>
        <v>7836</v>
      </c>
      <c r="G40" s="63">
        <f t="shared" si="4"/>
        <v>6190</v>
      </c>
      <c r="H40" s="64">
        <f t="shared" si="5"/>
        <v>1032</v>
      </c>
      <c r="I40" s="100"/>
      <c r="J40" s="100"/>
      <c r="K40" s="100"/>
      <c r="L40" s="100"/>
      <c r="M40" s="100"/>
      <c r="N40" s="100"/>
    </row>
    <row r="41" spans="1:14">
      <c r="A41" s="59">
        <f>+A40+1</f>
        <v>37</v>
      </c>
      <c r="B41" s="60">
        <v>131700</v>
      </c>
      <c r="C41" s="65">
        <f t="shared" si="0"/>
        <v>2043</v>
      </c>
      <c r="D41" s="61">
        <f t="shared" si="7"/>
        <v>4086</v>
      </c>
      <c r="E41" s="61">
        <f t="shared" si="2"/>
        <v>6129</v>
      </c>
      <c r="F41" s="62">
        <f t="shared" si="3"/>
        <v>8172</v>
      </c>
      <c r="G41" s="63">
        <f t="shared" si="4"/>
        <v>6455</v>
      </c>
      <c r="H41" s="64">
        <f t="shared" si="5"/>
        <v>1076</v>
      </c>
      <c r="I41" s="100"/>
      <c r="J41" s="100"/>
      <c r="K41" s="100"/>
      <c r="L41" s="100"/>
      <c r="M41" s="100"/>
      <c r="N41" s="100"/>
    </row>
    <row r="42" spans="1:14">
      <c r="A42" s="59">
        <f t="shared" si="6"/>
        <v>38</v>
      </c>
      <c r="B42" s="78">
        <v>137100</v>
      </c>
      <c r="C42" s="65">
        <f t="shared" si="0"/>
        <v>2126</v>
      </c>
      <c r="D42" s="61">
        <f t="shared" si="7"/>
        <v>4252</v>
      </c>
      <c r="E42" s="61">
        <f t="shared" si="2"/>
        <v>6378</v>
      </c>
      <c r="F42" s="62">
        <f t="shared" si="3"/>
        <v>8504</v>
      </c>
      <c r="G42" s="63">
        <f t="shared" si="4"/>
        <v>6719</v>
      </c>
      <c r="H42" s="64">
        <f t="shared" si="5"/>
        <v>1120</v>
      </c>
      <c r="I42" s="100"/>
      <c r="J42" s="100"/>
      <c r="K42" s="100"/>
      <c r="L42" s="100"/>
      <c r="M42" s="100"/>
      <c r="N42" s="100"/>
    </row>
    <row r="43" spans="1:14">
      <c r="A43" s="59">
        <f t="shared" si="6"/>
        <v>39</v>
      </c>
      <c r="B43" s="78">
        <v>142500</v>
      </c>
      <c r="C43" s="65">
        <f t="shared" si="0"/>
        <v>2210</v>
      </c>
      <c r="D43" s="61">
        <f t="shared" si="7"/>
        <v>4420</v>
      </c>
      <c r="E43" s="61">
        <f t="shared" si="2"/>
        <v>6630</v>
      </c>
      <c r="F43" s="62">
        <f t="shared" si="3"/>
        <v>8840</v>
      </c>
      <c r="G43" s="63">
        <f t="shared" si="4"/>
        <v>6984</v>
      </c>
      <c r="H43" s="64">
        <f t="shared" si="5"/>
        <v>1164</v>
      </c>
      <c r="I43" s="100"/>
      <c r="J43" s="100"/>
      <c r="K43" s="100"/>
      <c r="L43" s="100"/>
      <c r="M43" s="100"/>
      <c r="N43" s="100"/>
    </row>
    <row r="44" spans="1:14">
      <c r="A44" s="59">
        <f t="shared" si="6"/>
        <v>40</v>
      </c>
      <c r="B44" s="60">
        <v>147900</v>
      </c>
      <c r="C44" s="65">
        <f t="shared" si="0"/>
        <v>2294</v>
      </c>
      <c r="D44" s="61">
        <f t="shared" si="7"/>
        <v>4588</v>
      </c>
      <c r="E44" s="61">
        <f t="shared" si="2"/>
        <v>6882</v>
      </c>
      <c r="F44" s="62">
        <f t="shared" si="3"/>
        <v>9176</v>
      </c>
      <c r="G44" s="63">
        <f t="shared" si="4"/>
        <v>7249</v>
      </c>
      <c r="H44" s="64">
        <f t="shared" si="5"/>
        <v>1208</v>
      </c>
      <c r="I44" s="100"/>
      <c r="J44" s="100"/>
      <c r="K44" s="100"/>
      <c r="L44" s="100"/>
      <c r="M44" s="100"/>
      <c r="N44" s="100"/>
    </row>
    <row r="45" spans="1:14">
      <c r="A45" s="66">
        <f>+A44+1</f>
        <v>41</v>
      </c>
      <c r="B45" s="67">
        <v>150000</v>
      </c>
      <c r="C45" s="68">
        <f t="shared" si="0"/>
        <v>2327</v>
      </c>
      <c r="D45" s="69">
        <f t="shared" si="7"/>
        <v>4654</v>
      </c>
      <c r="E45" s="69">
        <f t="shared" si="2"/>
        <v>6981</v>
      </c>
      <c r="F45" s="70">
        <f t="shared" si="3"/>
        <v>9308</v>
      </c>
      <c r="G45" s="73">
        <f t="shared" si="4"/>
        <v>7352</v>
      </c>
      <c r="H45" s="74">
        <f t="shared" si="5"/>
        <v>1225</v>
      </c>
      <c r="I45" s="100"/>
      <c r="J45" s="100"/>
      <c r="K45" s="100"/>
      <c r="L45" s="100"/>
      <c r="M45" s="100"/>
      <c r="N45" s="100"/>
    </row>
    <row r="46" spans="1:14">
      <c r="A46" s="59">
        <f t="shared" si="6"/>
        <v>42</v>
      </c>
      <c r="B46" s="78">
        <v>156400</v>
      </c>
      <c r="C46" s="65">
        <f t="shared" si="0"/>
        <v>2426</v>
      </c>
      <c r="D46" s="61">
        <f t="shared" si="7"/>
        <v>4852</v>
      </c>
      <c r="E46" s="61">
        <f t="shared" si="2"/>
        <v>7278</v>
      </c>
      <c r="F46" s="62">
        <f t="shared" si="3"/>
        <v>9704</v>
      </c>
      <c r="G46" s="63">
        <f t="shared" si="4"/>
        <v>7665</v>
      </c>
      <c r="H46" s="64">
        <f t="shared" si="5"/>
        <v>1278</v>
      </c>
      <c r="I46" s="100"/>
      <c r="J46" s="100"/>
      <c r="K46" s="100"/>
      <c r="L46" s="100"/>
      <c r="M46" s="100"/>
      <c r="N46" s="100"/>
    </row>
    <row r="47" spans="1:14">
      <c r="A47" s="59">
        <f t="shared" si="6"/>
        <v>43</v>
      </c>
      <c r="B47" s="78">
        <v>162800</v>
      </c>
      <c r="C47" s="65">
        <f t="shared" si="0"/>
        <v>2525</v>
      </c>
      <c r="D47" s="61">
        <f t="shared" si="7"/>
        <v>5050</v>
      </c>
      <c r="E47" s="61">
        <f t="shared" si="2"/>
        <v>7575</v>
      </c>
      <c r="F47" s="62">
        <f t="shared" si="3"/>
        <v>10100</v>
      </c>
      <c r="G47" s="63">
        <f t="shared" si="4"/>
        <v>7979</v>
      </c>
      <c r="H47" s="64">
        <f t="shared" si="5"/>
        <v>1330</v>
      </c>
      <c r="I47" s="100"/>
      <c r="J47" s="100"/>
      <c r="K47" s="100"/>
      <c r="L47" s="100"/>
      <c r="M47" s="100"/>
      <c r="N47" s="100"/>
    </row>
    <row r="48" spans="1:14">
      <c r="A48" s="59">
        <f t="shared" si="6"/>
        <v>44</v>
      </c>
      <c r="B48" s="60">
        <v>169200</v>
      </c>
      <c r="C48" s="65">
        <f t="shared" si="0"/>
        <v>2624</v>
      </c>
      <c r="D48" s="61">
        <f t="shared" si="7"/>
        <v>5248</v>
      </c>
      <c r="E48" s="61">
        <f t="shared" si="2"/>
        <v>7872</v>
      </c>
      <c r="F48" s="62">
        <f t="shared" si="3"/>
        <v>10496</v>
      </c>
      <c r="G48" s="63">
        <f t="shared" si="4"/>
        <v>8293</v>
      </c>
      <c r="H48" s="64">
        <f t="shared" si="5"/>
        <v>1382</v>
      </c>
      <c r="I48" s="100"/>
      <c r="J48" s="100"/>
      <c r="K48" s="100"/>
      <c r="L48" s="100"/>
      <c r="M48" s="100"/>
      <c r="N48" s="100"/>
    </row>
    <row r="49" spans="1:14">
      <c r="A49" s="59">
        <f>+A48+1</f>
        <v>45</v>
      </c>
      <c r="B49" s="60">
        <v>175600</v>
      </c>
      <c r="C49" s="65">
        <f t="shared" si="0"/>
        <v>2724</v>
      </c>
      <c r="D49" s="61">
        <f t="shared" si="7"/>
        <v>5448</v>
      </c>
      <c r="E49" s="61">
        <f t="shared" si="2"/>
        <v>8172</v>
      </c>
      <c r="F49" s="62">
        <f t="shared" si="3"/>
        <v>10896</v>
      </c>
      <c r="G49" s="63">
        <f t="shared" si="4"/>
        <v>8606</v>
      </c>
      <c r="H49" s="64">
        <f t="shared" si="5"/>
        <v>1434</v>
      </c>
      <c r="I49" s="100"/>
      <c r="J49" s="100"/>
      <c r="K49" s="100"/>
      <c r="L49" s="100"/>
      <c r="M49" s="100"/>
      <c r="N49" s="100"/>
    </row>
    <row r="50" spans="1:14" ht="17.25" thickBot="1">
      <c r="A50" s="79">
        <f t="shared" si="6"/>
        <v>46</v>
      </c>
      <c r="B50" s="80">
        <v>182000</v>
      </c>
      <c r="C50" s="81">
        <f t="shared" si="0"/>
        <v>2823</v>
      </c>
      <c r="D50" s="82">
        <f t="shared" si="7"/>
        <v>5646</v>
      </c>
      <c r="E50" s="82">
        <f t="shared" si="2"/>
        <v>8469</v>
      </c>
      <c r="F50" s="83">
        <f t="shared" si="3"/>
        <v>11292</v>
      </c>
      <c r="G50" s="84">
        <f t="shared" si="4"/>
        <v>8920</v>
      </c>
      <c r="H50" s="85">
        <f t="shared" si="5"/>
        <v>1487</v>
      </c>
      <c r="I50" s="100"/>
      <c r="J50" s="100"/>
      <c r="K50" s="100"/>
      <c r="L50" s="100"/>
      <c r="M50" s="100"/>
      <c r="N50" s="100"/>
    </row>
    <row r="51" spans="1:14">
      <c r="A51" s="86" t="s">
        <v>196</v>
      </c>
      <c r="B51" s="86"/>
      <c r="C51" s="86"/>
      <c r="D51" s="86"/>
      <c r="E51" s="86"/>
      <c r="F51" s="86"/>
      <c r="G51" s="86"/>
      <c r="H51" s="87" t="s">
        <v>197</v>
      </c>
      <c r="I51" s="100"/>
      <c r="J51" s="100"/>
      <c r="K51" s="100"/>
      <c r="L51" s="100"/>
      <c r="M51" s="100"/>
      <c r="N51" s="100"/>
    </row>
    <row r="52" spans="1:14">
      <c r="A52" s="86"/>
      <c r="B52" s="86"/>
      <c r="C52" s="86"/>
      <c r="D52" s="86"/>
      <c r="E52" s="86"/>
      <c r="F52" s="86"/>
      <c r="G52" s="86"/>
      <c r="H52" s="87"/>
      <c r="I52" s="100"/>
      <c r="J52" s="100"/>
      <c r="K52" s="100"/>
      <c r="L52" s="100"/>
      <c r="M52" s="100"/>
      <c r="N52" s="100"/>
    </row>
    <row r="53" spans="1:14">
      <c r="A53" s="173" t="s">
        <v>198</v>
      </c>
      <c r="B53" s="173"/>
      <c r="C53" s="173"/>
      <c r="D53" s="173"/>
      <c r="E53" s="173"/>
      <c r="F53" s="173"/>
      <c r="G53" s="86"/>
      <c r="H53" s="87"/>
      <c r="I53" s="100"/>
      <c r="J53" s="100"/>
      <c r="K53" s="100"/>
      <c r="L53" s="100"/>
      <c r="M53" s="100"/>
      <c r="N53" s="100"/>
    </row>
    <row r="54" spans="1:14">
      <c r="A54" s="173" t="s">
        <v>185</v>
      </c>
      <c r="B54" s="173"/>
      <c r="C54" s="173"/>
      <c r="D54" s="173"/>
      <c r="E54" s="173"/>
      <c r="F54" s="92"/>
      <c r="G54" s="86"/>
      <c r="H54" s="88"/>
    </row>
    <row r="55" spans="1:14">
      <c r="A55" s="174" t="s">
        <v>186</v>
      </c>
      <c r="B55" s="174"/>
      <c r="C55" s="174"/>
      <c r="D55" s="174"/>
      <c r="E55" s="174"/>
      <c r="F55" s="174"/>
      <c r="G55" s="174"/>
      <c r="H55" s="89"/>
    </row>
  </sheetData>
  <mergeCells count="8">
    <mergeCell ref="H3:H4"/>
    <mergeCell ref="A53:F53"/>
    <mergeCell ref="A54:E54"/>
    <mergeCell ref="A55:G55"/>
    <mergeCell ref="A3:A4"/>
    <mergeCell ref="B3:B4"/>
    <mergeCell ref="C3:F3"/>
    <mergeCell ref="G3:G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1110101勞保-本國籍</vt:lpstr>
      <vt:lpstr>1110101勞保-外國籍</vt:lpstr>
      <vt:lpstr>1110101勞退金</vt:lpstr>
      <vt:lpstr>1110101健保費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Fiona</cp:lastModifiedBy>
  <cp:lastPrinted>2020-12-09T08:36:36Z</cp:lastPrinted>
  <dcterms:created xsi:type="dcterms:W3CDTF">2016-01-14T03:21:49Z</dcterms:created>
  <dcterms:modified xsi:type="dcterms:W3CDTF">2022-01-12T03:02:01Z</dcterms:modified>
</cp:coreProperties>
</file>