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essica\01兼職人員相關\11年度薪資&amp;保費調整相關作業\115年調\"/>
    </mc:Choice>
  </mc:AlternateContent>
  <xr:revisionPtr revIDLastSave="0" documentId="13_ncr:1_{A16BD694-CD15-47E6-98E7-D1D62F066B99}" xr6:coauthVersionLast="36" xr6:coauthVersionMax="36" xr10:uidLastSave="{00000000-0000-0000-0000-000000000000}"/>
  <bookViews>
    <workbookView xWindow="0" yWindow="0" windowWidth="28800" windowHeight="12060" tabRatio="622" activeTab="3" xr2:uid="{00000000-000D-0000-FFFF-FFFF00000000}"/>
  </bookViews>
  <sheets>
    <sheet name="1150101勞保-本國籍" sheetId="13" r:id="rId1"/>
    <sheet name="1140101勞保-外國籍" sheetId="14" r:id="rId2"/>
    <sheet name="1150101健保費" sheetId="17" r:id="rId3"/>
    <sheet name="1140101勞退金" sheetId="9" r:id="rId4"/>
  </sheets>
  <definedNames>
    <definedName name="_xlnm.Print_Area" localSheetId="2">'1150101健保費'!#REF!</definedName>
  </definedNames>
  <calcPr calcId="191029"/>
</workbook>
</file>

<file path=xl/calcChain.xml><?xml version="1.0" encoding="utf-8"?>
<calcChain xmlns="http://schemas.openxmlformats.org/spreadsheetml/2006/main">
  <c r="H24" i="13" l="1"/>
  <c r="H62" i="17" l="1"/>
  <c r="G62" i="17"/>
  <c r="E62" i="17"/>
  <c r="C62" i="17"/>
  <c r="F62" i="17" s="1"/>
  <c r="H61" i="17"/>
  <c r="G61" i="17"/>
  <c r="F61" i="17"/>
  <c r="D61" i="17"/>
  <c r="C61" i="17"/>
  <c r="E61" i="17" s="1"/>
  <c r="H60" i="17"/>
  <c r="G60" i="17"/>
  <c r="C60" i="17"/>
  <c r="F60" i="17" s="1"/>
  <c r="H59" i="17"/>
  <c r="G59" i="17"/>
  <c r="F59" i="17"/>
  <c r="E59" i="17"/>
  <c r="D59" i="17"/>
  <c r="C59" i="17"/>
  <c r="H58" i="17"/>
  <c r="G58" i="17"/>
  <c r="C58" i="17"/>
  <c r="F58" i="17" s="1"/>
  <c r="H57" i="17"/>
  <c r="G57" i="17"/>
  <c r="F57" i="17"/>
  <c r="D57" i="17"/>
  <c r="C57" i="17"/>
  <c r="E57" i="17" s="1"/>
  <c r="H56" i="17"/>
  <c r="G56" i="17"/>
  <c r="C56" i="17"/>
  <c r="F56" i="17" s="1"/>
  <c r="H55" i="17"/>
  <c r="G55" i="17"/>
  <c r="F55" i="17"/>
  <c r="D55" i="17"/>
  <c r="C55" i="17"/>
  <c r="E55" i="17" s="1"/>
  <c r="H54" i="17"/>
  <c r="G54" i="17"/>
  <c r="C54" i="17"/>
  <c r="D54" i="17" s="1"/>
  <c r="H53" i="17"/>
  <c r="G53" i="17"/>
  <c r="F53" i="17"/>
  <c r="D53" i="17"/>
  <c r="C53" i="17"/>
  <c r="E53" i="17" s="1"/>
  <c r="H52" i="17"/>
  <c r="G52" i="17"/>
  <c r="E52" i="17"/>
  <c r="C52" i="17"/>
  <c r="F52" i="17" s="1"/>
  <c r="H51" i="17"/>
  <c r="G51" i="17"/>
  <c r="F51" i="17"/>
  <c r="D51" i="17"/>
  <c r="C51" i="17"/>
  <c r="E51" i="17" s="1"/>
  <c r="H50" i="17"/>
  <c r="G50" i="17"/>
  <c r="C50" i="17"/>
  <c r="F50" i="17" s="1"/>
  <c r="H49" i="17"/>
  <c r="G49" i="17"/>
  <c r="F49" i="17"/>
  <c r="D49" i="17"/>
  <c r="C49" i="17"/>
  <c r="E49" i="17" s="1"/>
  <c r="H48" i="17"/>
  <c r="G48" i="17"/>
  <c r="E48" i="17"/>
  <c r="C48" i="17"/>
  <c r="F48" i="17" s="1"/>
  <c r="H47" i="17"/>
  <c r="G47" i="17"/>
  <c r="F47" i="17"/>
  <c r="E47" i="17"/>
  <c r="D47" i="17"/>
  <c r="C47" i="17"/>
  <c r="H46" i="17"/>
  <c r="G46" i="17"/>
  <c r="E46" i="17"/>
  <c r="C46" i="17"/>
  <c r="F46" i="17" s="1"/>
  <c r="H45" i="17"/>
  <c r="G45" i="17"/>
  <c r="F45" i="17"/>
  <c r="E45" i="17"/>
  <c r="D45" i="17"/>
  <c r="C45" i="17"/>
  <c r="H44" i="17"/>
  <c r="G44" i="17"/>
  <c r="C44" i="17"/>
  <c r="F44" i="17" s="1"/>
  <c r="H43" i="17"/>
  <c r="G43" i="17"/>
  <c r="F43" i="17"/>
  <c r="D43" i="17"/>
  <c r="C43" i="17"/>
  <c r="E43" i="17" s="1"/>
  <c r="H42" i="17"/>
  <c r="G42" i="17"/>
  <c r="C42" i="17"/>
  <c r="D42" i="17" s="1"/>
  <c r="H41" i="17"/>
  <c r="G41" i="17"/>
  <c r="F41" i="17"/>
  <c r="D41" i="17"/>
  <c r="C41" i="17"/>
  <c r="E41" i="17" s="1"/>
  <c r="H40" i="17"/>
  <c r="G40" i="17"/>
  <c r="E40" i="17"/>
  <c r="C40" i="17"/>
  <c r="F40" i="17" s="1"/>
  <c r="H39" i="17"/>
  <c r="G39" i="17"/>
  <c r="F39" i="17"/>
  <c r="D39" i="17"/>
  <c r="C39" i="17"/>
  <c r="E39" i="17" s="1"/>
  <c r="H38" i="17"/>
  <c r="G38" i="17"/>
  <c r="C38" i="17"/>
  <c r="F38" i="17" s="1"/>
  <c r="H37" i="17"/>
  <c r="G37" i="17"/>
  <c r="F37" i="17"/>
  <c r="D37" i="17"/>
  <c r="C37" i="17"/>
  <c r="E37" i="17" s="1"/>
  <c r="H36" i="17"/>
  <c r="G36" i="17"/>
  <c r="E36" i="17"/>
  <c r="C36" i="17"/>
  <c r="F36" i="17" s="1"/>
  <c r="H35" i="17"/>
  <c r="G35" i="17"/>
  <c r="F35" i="17"/>
  <c r="E35" i="17"/>
  <c r="D35" i="17"/>
  <c r="C35" i="17"/>
  <c r="H34" i="17"/>
  <c r="G34" i="17"/>
  <c r="E34" i="17"/>
  <c r="C34" i="17"/>
  <c r="F34" i="17" s="1"/>
  <c r="H33" i="17"/>
  <c r="G33" i="17"/>
  <c r="F33" i="17"/>
  <c r="D33" i="17"/>
  <c r="C33" i="17"/>
  <c r="E33" i="17" s="1"/>
  <c r="H32" i="17"/>
  <c r="G32" i="17"/>
  <c r="C32" i="17"/>
  <c r="F32" i="17" s="1"/>
  <c r="H31" i="17"/>
  <c r="G31" i="17"/>
  <c r="F31" i="17"/>
  <c r="D31" i="17"/>
  <c r="C31" i="17"/>
  <c r="E31" i="17" s="1"/>
  <c r="H30" i="17"/>
  <c r="G30" i="17"/>
  <c r="C30" i="17"/>
  <c r="D30" i="17" s="1"/>
  <c r="H29" i="17"/>
  <c r="G29" i="17"/>
  <c r="F29" i="17"/>
  <c r="D29" i="17"/>
  <c r="C29" i="17"/>
  <c r="E29" i="17" s="1"/>
  <c r="H28" i="17"/>
  <c r="G28" i="17"/>
  <c r="F28" i="17"/>
  <c r="E28" i="17"/>
  <c r="C28" i="17"/>
  <c r="D28" i="17" s="1"/>
  <c r="H27" i="17"/>
  <c r="G27" i="17"/>
  <c r="F27" i="17"/>
  <c r="D27" i="17"/>
  <c r="C27" i="17"/>
  <c r="E27" i="17" s="1"/>
  <c r="H26" i="17"/>
  <c r="G26" i="17"/>
  <c r="C26" i="17"/>
  <c r="F26" i="17" s="1"/>
  <c r="H25" i="17"/>
  <c r="G25" i="17"/>
  <c r="F25" i="17"/>
  <c r="D25" i="17"/>
  <c r="C25" i="17"/>
  <c r="E25" i="17" s="1"/>
  <c r="H24" i="17"/>
  <c r="G24" i="17"/>
  <c r="C24" i="17"/>
  <c r="E24" i="17" s="1"/>
  <c r="H23" i="17"/>
  <c r="G23" i="17"/>
  <c r="F23" i="17"/>
  <c r="E23" i="17"/>
  <c r="D23" i="17"/>
  <c r="C23" i="17"/>
  <c r="H22" i="17"/>
  <c r="G22" i="17"/>
  <c r="E22" i="17"/>
  <c r="C22" i="17"/>
  <c r="F22" i="17" s="1"/>
  <c r="H21" i="17"/>
  <c r="G21" i="17"/>
  <c r="F21" i="17"/>
  <c r="D21" i="17"/>
  <c r="C21" i="17"/>
  <c r="E21" i="17" s="1"/>
  <c r="H20" i="17"/>
  <c r="G20" i="17"/>
  <c r="C20" i="17"/>
  <c r="F20" i="17" s="1"/>
  <c r="H19" i="17"/>
  <c r="G19" i="17"/>
  <c r="F19" i="17"/>
  <c r="D19" i="17"/>
  <c r="C19" i="17"/>
  <c r="E19" i="17" s="1"/>
  <c r="H18" i="17"/>
  <c r="G18" i="17"/>
  <c r="C18" i="17"/>
  <c r="D18" i="17" s="1"/>
  <c r="H17" i="17"/>
  <c r="G17" i="17"/>
  <c r="F17" i="17"/>
  <c r="D17" i="17"/>
  <c r="C17" i="17"/>
  <c r="E17" i="17" s="1"/>
  <c r="H16" i="17"/>
  <c r="G16" i="17"/>
  <c r="F16" i="17"/>
  <c r="E16" i="17"/>
  <c r="C16" i="17"/>
  <c r="D16" i="17" s="1"/>
  <c r="H15" i="17"/>
  <c r="G15" i="17"/>
  <c r="F15" i="17"/>
  <c r="D15" i="17"/>
  <c r="C15" i="17"/>
  <c r="E15" i="17" s="1"/>
  <c r="H14" i="17"/>
  <c r="G14" i="17"/>
  <c r="C14" i="17"/>
  <c r="F14" i="17" s="1"/>
  <c r="H13" i="17"/>
  <c r="G13" i="17"/>
  <c r="F13" i="17"/>
  <c r="D13" i="17"/>
  <c r="C13" i="17"/>
  <c r="E13" i="17" s="1"/>
  <c r="H12" i="17"/>
  <c r="G12" i="17"/>
  <c r="C12" i="17"/>
  <c r="E12" i="17" s="1"/>
  <c r="H11" i="17"/>
  <c r="G11" i="17"/>
  <c r="F11" i="17"/>
  <c r="E11" i="17"/>
  <c r="D11" i="17"/>
  <c r="C11" i="17"/>
  <c r="H10" i="17"/>
  <c r="G10" i="17"/>
  <c r="E10" i="17"/>
  <c r="C10" i="17"/>
  <c r="F10" i="17" s="1"/>
  <c r="H9" i="17"/>
  <c r="G9" i="17"/>
  <c r="F9" i="17"/>
  <c r="E9" i="17"/>
  <c r="D9" i="17"/>
  <c r="C9" i="17"/>
  <c r="H8" i="17"/>
  <c r="G8" i="17"/>
  <c r="C8" i="17"/>
  <c r="F8" i="17" s="1"/>
  <c r="H7" i="17"/>
  <c r="G7" i="17"/>
  <c r="F7" i="17"/>
  <c r="D7" i="17"/>
  <c r="C7" i="17"/>
  <c r="E7" i="17" s="1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H6" i="17"/>
  <c r="G6" i="17"/>
  <c r="C6" i="17"/>
  <c r="D6" i="17" s="1"/>
  <c r="A6" i="17"/>
  <c r="H5" i="17"/>
  <c r="G5" i="17"/>
  <c r="F5" i="17"/>
  <c r="D5" i="17"/>
  <c r="C5" i="17"/>
  <c r="E5" i="17" s="1"/>
  <c r="E30" i="17" l="1"/>
  <c r="E42" i="17"/>
  <c r="E54" i="17"/>
  <c r="F6" i="17"/>
  <c r="D8" i="17"/>
  <c r="F18" i="17"/>
  <c r="D20" i="17"/>
  <c r="F30" i="17"/>
  <c r="D32" i="17"/>
  <c r="F42" i="17"/>
  <c r="D44" i="17"/>
  <c r="F54" i="17"/>
  <c r="D56" i="17"/>
  <c r="E6" i="17"/>
  <c r="E8" i="17"/>
  <c r="E20" i="17"/>
  <c r="E44" i="17"/>
  <c r="E56" i="17"/>
  <c r="E18" i="17"/>
  <c r="E32" i="17"/>
  <c r="D10" i="17"/>
  <c r="D22" i="17"/>
  <c r="D34" i="17"/>
  <c r="D46" i="17"/>
  <c r="D58" i="17"/>
  <c r="E58" i="17"/>
  <c r="D12" i="17"/>
  <c r="D24" i="17"/>
  <c r="D36" i="17"/>
  <c r="D48" i="17"/>
  <c r="D60" i="17"/>
  <c r="E60" i="17"/>
  <c r="F12" i="17"/>
  <c r="D14" i="17"/>
  <c r="F24" i="17"/>
  <c r="D26" i="17"/>
  <c r="D38" i="17"/>
  <c r="D50" i="17"/>
  <c r="D62" i="17"/>
  <c r="E14" i="17"/>
  <c r="E26" i="17"/>
  <c r="E50" i="17"/>
  <c r="E38" i="17"/>
  <c r="D40" i="17"/>
  <c r="D52" i="17"/>
  <c r="H25" i="13" l="1"/>
  <c r="H26" i="13"/>
  <c r="H27" i="13"/>
  <c r="H28" i="13"/>
  <c r="C23" i="13"/>
  <c r="D23" i="13"/>
  <c r="F23" i="13"/>
  <c r="J23" i="13" s="1"/>
  <c r="G23" i="13"/>
  <c r="I23" i="13"/>
  <c r="E23" i="13" l="1"/>
  <c r="G24" i="14" l="1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E36" i="13" l="1"/>
  <c r="E37" i="13"/>
  <c r="E38" i="13"/>
  <c r="E39" i="13"/>
  <c r="E40" i="13"/>
  <c r="E41" i="13"/>
  <c r="E42" i="13"/>
  <c r="E43" i="13"/>
  <c r="E44" i="13"/>
  <c r="F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4" i="13"/>
  <c r="D25" i="13"/>
  <c r="D26" i="13"/>
  <c r="D27" i="13"/>
  <c r="D28" i="13"/>
  <c r="D29" i="13"/>
  <c r="D30" i="13"/>
  <c r="D31" i="13"/>
  <c r="D32" i="13"/>
  <c r="D33" i="13"/>
  <c r="D34" i="13"/>
  <c r="C24" i="13"/>
  <c r="C25" i="13"/>
  <c r="C26" i="13"/>
  <c r="C27" i="13"/>
  <c r="C28" i="13"/>
  <c r="C29" i="13"/>
  <c r="C30" i="13"/>
  <c r="C31" i="13"/>
  <c r="C32" i="13"/>
  <c r="C33" i="13"/>
  <c r="C34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E22" i="13" s="1"/>
  <c r="F22" i="13"/>
  <c r="G22" i="13"/>
  <c r="I22" i="13"/>
  <c r="I21" i="13"/>
  <c r="G21" i="13"/>
  <c r="F21" i="13"/>
  <c r="J22" i="13" l="1"/>
  <c r="E21" i="13"/>
  <c r="J21" i="13"/>
  <c r="F28" i="9"/>
  <c r="C22" i="14" l="1"/>
  <c r="E22" i="14" s="1"/>
  <c r="F22" i="14"/>
  <c r="H22" i="14"/>
  <c r="F24" i="13"/>
  <c r="G24" i="13"/>
  <c r="I24" i="13"/>
  <c r="I22" i="14" l="1"/>
  <c r="E24" i="13"/>
  <c r="J24" i="13"/>
  <c r="I44" i="14"/>
  <c r="I43" i="14"/>
  <c r="I42" i="14"/>
  <c r="I41" i="14"/>
  <c r="I40" i="14"/>
  <c r="I39" i="14"/>
  <c r="I38" i="14"/>
  <c r="I37" i="14"/>
  <c r="I36" i="14"/>
  <c r="I35" i="14"/>
  <c r="J44" i="13" l="1"/>
  <c r="J43" i="13"/>
  <c r="J42" i="13"/>
  <c r="J40" i="13"/>
  <c r="J37" i="13"/>
  <c r="H34" i="14"/>
  <c r="F34" i="14"/>
  <c r="C34" i="14"/>
  <c r="E34" i="14" s="1"/>
  <c r="H33" i="14"/>
  <c r="F33" i="14"/>
  <c r="C33" i="14"/>
  <c r="E33" i="14" s="1"/>
  <c r="H32" i="14"/>
  <c r="F32" i="14"/>
  <c r="C32" i="14"/>
  <c r="E32" i="14" s="1"/>
  <c r="H31" i="14"/>
  <c r="F31" i="14"/>
  <c r="C31" i="14"/>
  <c r="E31" i="14" s="1"/>
  <c r="H30" i="14"/>
  <c r="F30" i="14"/>
  <c r="C30" i="14"/>
  <c r="E30" i="14" s="1"/>
  <c r="H29" i="14"/>
  <c r="F29" i="14"/>
  <c r="C29" i="14"/>
  <c r="E29" i="14" s="1"/>
  <c r="H28" i="14"/>
  <c r="F28" i="14"/>
  <c r="C28" i="14"/>
  <c r="E28" i="14" s="1"/>
  <c r="H27" i="14"/>
  <c r="F27" i="14"/>
  <c r="C27" i="14"/>
  <c r="E27" i="14" s="1"/>
  <c r="H26" i="14"/>
  <c r="F26" i="14"/>
  <c r="C26" i="14"/>
  <c r="E26" i="14" s="1"/>
  <c r="H25" i="14"/>
  <c r="F25" i="14"/>
  <c r="C25" i="14"/>
  <c r="E25" i="14" s="1"/>
  <c r="H24" i="14"/>
  <c r="F24" i="14"/>
  <c r="C24" i="14"/>
  <c r="E24" i="14" s="1"/>
  <c r="H23" i="14"/>
  <c r="F23" i="14"/>
  <c r="C23" i="14"/>
  <c r="E23" i="14" s="1"/>
  <c r="H21" i="14"/>
  <c r="F21" i="14"/>
  <c r="C21" i="14"/>
  <c r="E21" i="14" s="1"/>
  <c r="H20" i="14"/>
  <c r="F20" i="14"/>
  <c r="C20" i="14"/>
  <c r="E20" i="14" s="1"/>
  <c r="H19" i="14"/>
  <c r="F19" i="14"/>
  <c r="C19" i="14"/>
  <c r="E19" i="14" s="1"/>
  <c r="H18" i="14"/>
  <c r="F18" i="14"/>
  <c r="C18" i="14"/>
  <c r="E18" i="14" s="1"/>
  <c r="H17" i="14"/>
  <c r="F17" i="14"/>
  <c r="C17" i="14"/>
  <c r="E17" i="14" s="1"/>
  <c r="H16" i="14"/>
  <c r="F16" i="14"/>
  <c r="C16" i="14"/>
  <c r="E16" i="14" s="1"/>
  <c r="H15" i="14"/>
  <c r="F15" i="14"/>
  <c r="C15" i="14"/>
  <c r="E15" i="14" s="1"/>
  <c r="H14" i="14"/>
  <c r="F14" i="14"/>
  <c r="C14" i="14"/>
  <c r="E14" i="14" s="1"/>
  <c r="H13" i="14"/>
  <c r="F13" i="14"/>
  <c r="C13" i="14"/>
  <c r="E13" i="14" s="1"/>
  <c r="H12" i="14"/>
  <c r="F12" i="14"/>
  <c r="C12" i="14"/>
  <c r="E12" i="14" s="1"/>
  <c r="H11" i="14"/>
  <c r="F11" i="14"/>
  <c r="C11" i="14"/>
  <c r="E11" i="14" s="1"/>
  <c r="H10" i="14"/>
  <c r="F10" i="14"/>
  <c r="C10" i="14"/>
  <c r="E10" i="14" s="1"/>
  <c r="H9" i="14"/>
  <c r="F9" i="14"/>
  <c r="C9" i="14"/>
  <c r="E9" i="14" s="1"/>
  <c r="H8" i="14"/>
  <c r="F8" i="14"/>
  <c r="C8" i="14"/>
  <c r="E8" i="14" s="1"/>
  <c r="H7" i="14"/>
  <c r="F7" i="14"/>
  <c r="I7" i="14" s="1"/>
  <c r="C7" i="14"/>
  <c r="E7" i="14" s="1"/>
  <c r="I34" i="13"/>
  <c r="G34" i="13"/>
  <c r="F34" i="13"/>
  <c r="I33" i="13"/>
  <c r="G33" i="13"/>
  <c r="F33" i="13"/>
  <c r="I32" i="13"/>
  <c r="G32" i="13"/>
  <c r="F32" i="13"/>
  <c r="I31" i="13"/>
  <c r="G31" i="13"/>
  <c r="F31" i="13"/>
  <c r="I30" i="13"/>
  <c r="G30" i="13"/>
  <c r="F30" i="13"/>
  <c r="I29" i="13"/>
  <c r="G29" i="13"/>
  <c r="F29" i="13"/>
  <c r="I28" i="13"/>
  <c r="G28" i="13"/>
  <c r="F28" i="13"/>
  <c r="I27" i="13"/>
  <c r="G27" i="13"/>
  <c r="F27" i="13"/>
  <c r="I26" i="13"/>
  <c r="G26" i="13"/>
  <c r="F26" i="13"/>
  <c r="I25" i="13"/>
  <c r="G25" i="13"/>
  <c r="F25" i="13"/>
  <c r="I20" i="13"/>
  <c r="G20" i="13"/>
  <c r="F20" i="13"/>
  <c r="I19" i="13"/>
  <c r="G19" i="13"/>
  <c r="F19" i="13"/>
  <c r="I18" i="13"/>
  <c r="G18" i="13"/>
  <c r="F18" i="13"/>
  <c r="I17" i="13"/>
  <c r="G17" i="13"/>
  <c r="F17" i="13"/>
  <c r="I16" i="13"/>
  <c r="G16" i="13"/>
  <c r="F16" i="13"/>
  <c r="I15" i="13"/>
  <c r="G15" i="13"/>
  <c r="F15" i="13"/>
  <c r="I14" i="13"/>
  <c r="G14" i="13"/>
  <c r="F14" i="13"/>
  <c r="E14" i="13"/>
  <c r="I13" i="13"/>
  <c r="G13" i="13"/>
  <c r="F13" i="13"/>
  <c r="I12" i="13"/>
  <c r="G12" i="13"/>
  <c r="F12" i="13"/>
  <c r="I11" i="13"/>
  <c r="G11" i="13"/>
  <c r="F11" i="13"/>
  <c r="I10" i="13"/>
  <c r="G10" i="13"/>
  <c r="F10" i="13"/>
  <c r="I9" i="13"/>
  <c r="G9" i="13"/>
  <c r="F9" i="13"/>
  <c r="I8" i="13"/>
  <c r="G8" i="13"/>
  <c r="F8" i="13"/>
  <c r="I7" i="13"/>
  <c r="G7" i="13"/>
  <c r="D7" i="13"/>
  <c r="C7" i="13"/>
  <c r="I8" i="14" l="1"/>
  <c r="I12" i="14"/>
  <c r="I10" i="14"/>
  <c r="I14" i="14"/>
  <c r="I18" i="14"/>
  <c r="I27" i="14"/>
  <c r="I31" i="14"/>
  <c r="I16" i="14"/>
  <c r="I26" i="14"/>
  <c r="I33" i="14"/>
  <c r="I11" i="14"/>
  <c r="I15" i="14"/>
  <c r="I23" i="14"/>
  <c r="I13" i="14"/>
  <c r="I17" i="14"/>
  <c r="I19" i="14"/>
  <c r="E18" i="13"/>
  <c r="J32" i="13"/>
  <c r="E11" i="13"/>
  <c r="J13" i="13"/>
  <c r="E16" i="13"/>
  <c r="J18" i="13"/>
  <c r="E12" i="13"/>
  <c r="E10" i="13"/>
  <c r="E25" i="13"/>
  <c r="E27" i="13"/>
  <c r="E29" i="13"/>
  <c r="E35" i="13"/>
  <c r="J16" i="13"/>
  <c r="J12" i="13"/>
  <c r="E9" i="13"/>
  <c r="E7" i="13"/>
  <c r="J9" i="13"/>
  <c r="E19" i="13"/>
  <c r="E31" i="13"/>
  <c r="E33" i="13"/>
  <c r="J7" i="13"/>
  <c r="J14" i="13"/>
  <c r="E17" i="13"/>
  <c r="J19" i="13"/>
  <c r="J29" i="13"/>
  <c r="J33" i="13"/>
  <c r="E15" i="13"/>
  <c r="E8" i="13"/>
  <c r="J10" i="13"/>
  <c r="J17" i="13"/>
  <c r="E20" i="13"/>
  <c r="E26" i="13"/>
  <c r="E28" i="13"/>
  <c r="E13" i="13"/>
  <c r="J15" i="13"/>
  <c r="E30" i="13"/>
  <c r="E32" i="13"/>
  <c r="E34" i="13"/>
  <c r="I28" i="14"/>
  <c r="I9" i="14"/>
  <c r="I32" i="14"/>
  <c r="I30" i="14"/>
  <c r="I21" i="14"/>
  <c r="I34" i="14"/>
  <c r="I24" i="14"/>
  <c r="J8" i="13"/>
  <c r="J34" i="13"/>
  <c r="J11" i="13"/>
  <c r="J31" i="13"/>
  <c r="J20" i="13"/>
  <c r="J38" i="13"/>
  <c r="J39" i="13"/>
  <c r="J41" i="13"/>
  <c r="J36" i="13"/>
  <c r="J35" i="13"/>
  <c r="J26" i="13"/>
  <c r="J28" i="13"/>
  <c r="J30" i="13"/>
  <c r="J25" i="13"/>
  <c r="J27" i="13"/>
  <c r="I29" i="14"/>
  <c r="I25" i="14"/>
  <c r="I20" i="14"/>
  <c r="F23" i="9" l="1"/>
  <c r="F22" i="9"/>
  <c r="F21" i="9"/>
  <c r="F39" i="9"/>
  <c r="F38" i="9"/>
  <c r="F37" i="9"/>
  <c r="F36" i="9"/>
  <c r="F35" i="9"/>
  <c r="F34" i="9"/>
  <c r="F33" i="9"/>
  <c r="L31" i="9"/>
  <c r="F32" i="9"/>
  <c r="L30" i="9"/>
  <c r="F31" i="9"/>
  <c r="L29" i="9"/>
  <c r="F30" i="9"/>
  <c r="L28" i="9"/>
  <c r="F29" i="9"/>
  <c r="L27" i="9"/>
  <c r="F27" i="9"/>
  <c r="L26" i="9"/>
  <c r="F26" i="9"/>
  <c r="L25" i="9"/>
  <c r="F25" i="9"/>
  <c r="L24" i="9"/>
  <c r="F24" i="9"/>
  <c r="L23" i="9"/>
  <c r="L22" i="9"/>
  <c r="L21" i="9"/>
  <c r="L20" i="9"/>
  <c r="F20" i="9"/>
  <c r="L19" i="9"/>
  <c r="F19" i="9"/>
  <c r="L18" i="9"/>
  <c r="F18" i="9"/>
  <c r="L17" i="9"/>
  <c r="F17" i="9"/>
  <c r="L16" i="9"/>
  <c r="F16" i="9"/>
  <c r="L15" i="9"/>
  <c r="F15" i="9"/>
  <c r="L14" i="9"/>
  <c r="F14" i="9"/>
  <c r="L13" i="9"/>
  <c r="F13" i="9"/>
  <c r="L12" i="9"/>
  <c r="F12" i="9"/>
  <c r="L11" i="9"/>
  <c r="F11" i="9"/>
  <c r="L10" i="9"/>
  <c r="F10" i="9"/>
  <c r="L9" i="9"/>
  <c r="F9" i="9"/>
  <c r="L8" i="9"/>
  <c r="F8" i="9"/>
  <c r="L7" i="9"/>
  <c r="F7" i="9"/>
  <c r="L6" i="9"/>
  <c r="F6" i="9"/>
  <c r="L5" i="9"/>
  <c r="F5" i="9"/>
</calcChain>
</file>

<file path=xl/sharedStrings.xml><?xml version="1.0" encoding="utf-8"?>
<sst xmlns="http://schemas.openxmlformats.org/spreadsheetml/2006/main" count="262" uniqueCount="209">
  <si>
    <t>月投保薪資</t>
  </si>
  <si>
    <t>普通事故
保險費</t>
  </si>
  <si>
    <t>就業
保險費</t>
  </si>
  <si>
    <t>合計</t>
  </si>
  <si>
    <t>職業災害
保險費</t>
  </si>
  <si>
    <t>工資墊償
基金提繳費</t>
  </si>
  <si>
    <t>◎被保險人每月應繳保險費＝勞工保險普通事故保險費＋就業保險費</t>
  </si>
  <si>
    <t>◎投保單位每月應繳保險費＝勞工保險普通事故保險費＋就業保險費+職業災害保險費+工資墊償基金</t>
    <phoneticPr fontId="2" type="noConversion"/>
  </si>
  <si>
    <t>部分工時勞工適用</t>
  </si>
  <si>
    <t xml:space="preserve">勞工退休金月提繳工資分級表 </t>
    <phoneticPr fontId="3" type="noConversion"/>
  </si>
  <si>
    <t>◎被保險人每月應繳勞退金＝月提繳工資×自願提繳率(1%~6%)；雇主每月提繳勞退金＝月提繳工資×6％。</t>
    <phoneticPr fontId="3" type="noConversion"/>
  </si>
  <si>
    <t xml:space="preserve">月提繳工資 </t>
  </si>
  <si>
    <t>每月雇主提繳勞退金</t>
    <phoneticPr fontId="3" type="noConversion"/>
  </si>
  <si>
    <t>單位：新台幣元</t>
  </si>
  <si>
    <t>被保險人及眷屬負擔金額﹝負擔比率30%﹞</t>
  </si>
  <si>
    <t>※已領取公教人員保險養老給付者、雇主、外勞、年滿60歲者，免負擔就業保險費。</t>
  </si>
  <si>
    <t>◎被保險人每月應繳勞退金＝月提繳工資×6％</t>
  </si>
  <si>
    <r>
      <rPr>
        <sz val="12"/>
        <rFont val="微軟正黑體"/>
        <family val="2"/>
        <charset val="136"/>
      </rPr>
      <t>類別</t>
    </r>
  </si>
  <si>
    <t>1,500元以下</t>
  </si>
  <si>
    <t>1,500元</t>
  </si>
  <si>
    <t>1,501元至3,000元</t>
  </si>
  <si>
    <t>3,000元</t>
  </si>
  <si>
    <t>3,001元至4,500元</t>
  </si>
  <si>
    <t>4,500元</t>
  </si>
  <si>
    <t>4,501元至6,000元</t>
  </si>
  <si>
    <t>6,000元</t>
  </si>
  <si>
    <t>6,001元至7,500元</t>
  </si>
  <si>
    <t>7,500元</t>
  </si>
  <si>
    <t>7,501元至8,700元</t>
  </si>
  <si>
    <t>8,700元</t>
  </si>
  <si>
    <t>8,701元至9,900元</t>
  </si>
  <si>
    <t>9,900元</t>
  </si>
  <si>
    <t>9,901元至11,100元</t>
  </si>
  <si>
    <t>11,100元</t>
  </si>
  <si>
    <t>11,101元至12,540元</t>
  </si>
  <si>
    <t>12,540元</t>
  </si>
  <si>
    <t>12,541元至13,500元</t>
  </si>
  <si>
    <t>13,500元</t>
  </si>
  <si>
    <t>13,501元至15,840元</t>
  </si>
  <si>
    <t>15,840元</t>
  </si>
  <si>
    <t>15,841元至16,500元</t>
  </si>
  <si>
    <t>16,500元</t>
  </si>
  <si>
    <t>16,501元至17,280元</t>
  </si>
  <si>
    <t>17,280元</t>
  </si>
  <si>
    <t>17,281元至17,880元</t>
  </si>
  <si>
    <t>17,880元</t>
  </si>
  <si>
    <t>17,881元至19,047元</t>
  </si>
  <si>
    <t>19,047元</t>
  </si>
  <si>
    <t>19,048元至20,008元</t>
  </si>
  <si>
    <t>20,008元</t>
  </si>
  <si>
    <t>20,009元至21,009元</t>
  </si>
  <si>
    <t>21,009元</t>
  </si>
  <si>
    <t>21,010元至22,000元</t>
  </si>
  <si>
    <t>22,000元</t>
  </si>
  <si>
    <t>22,001元至23,100元</t>
  </si>
  <si>
    <t>23,100元</t>
  </si>
  <si>
    <t>24,000元</t>
  </si>
  <si>
    <t>26,400元</t>
  </si>
  <si>
    <t>30,300元</t>
  </si>
  <si>
    <t>30,301元至31,800元</t>
  </si>
  <si>
    <t>31,800元</t>
  </si>
  <si>
    <t>31,801元至33,300元</t>
  </si>
  <si>
    <t>33,300元</t>
  </si>
  <si>
    <t>33,301元至34,800元</t>
  </si>
  <si>
    <t>34,800元</t>
  </si>
  <si>
    <t>34,801元至36,300元</t>
  </si>
  <si>
    <t>36,300元</t>
  </si>
  <si>
    <t>36,301元至38,200元</t>
  </si>
  <si>
    <t>38,200元</t>
  </si>
  <si>
    <t>38,201元至40,100元</t>
  </si>
  <si>
    <t>40,100元</t>
  </si>
  <si>
    <t>40,101元至42,000元</t>
  </si>
  <si>
    <t>42,000元</t>
  </si>
  <si>
    <t>42,001元至43,900元</t>
  </si>
  <si>
    <t>43,900元</t>
  </si>
  <si>
    <t>43,901元至45,800元</t>
  </si>
  <si>
    <t>45,800元</t>
  </si>
  <si>
    <t>級距</t>
  </si>
  <si>
    <t>級</t>
  </si>
  <si>
    <t>實際工資</t>
  </si>
  <si>
    <t>月提繳工資</t>
  </si>
  <si>
    <t>第1組</t>
  </si>
  <si>
    <t>第2組</t>
  </si>
  <si>
    <t>第3組</t>
  </si>
  <si>
    <t>第4組</t>
  </si>
  <si>
    <t>第5組</t>
  </si>
  <si>
    <t>第6組</t>
  </si>
  <si>
    <t>150,000元</t>
  </si>
  <si>
    <t>第7組</t>
  </si>
  <si>
    <t>45,801元至48,200元</t>
  </si>
  <si>
    <t>48,200元</t>
  </si>
  <si>
    <t>48,201元至50,600元</t>
  </si>
  <si>
    <t>50,600元</t>
  </si>
  <si>
    <t>50,601元至53,000元</t>
  </si>
  <si>
    <t>53,000元</t>
  </si>
  <si>
    <t>53,001元至55,400元</t>
  </si>
  <si>
    <t>55,400元</t>
  </si>
  <si>
    <t>55,401元至57,800元</t>
  </si>
  <si>
    <t>57,800元</t>
  </si>
  <si>
    <t>第8組</t>
  </si>
  <si>
    <t>57,801元至60,800元</t>
  </si>
  <si>
    <t>60,800元</t>
  </si>
  <si>
    <t>60,801元至63,800元</t>
  </si>
  <si>
    <t>63,800元</t>
  </si>
  <si>
    <t>63,801元至66,800元</t>
  </si>
  <si>
    <t>66,800元</t>
  </si>
  <si>
    <t>66,801元至69,800元</t>
  </si>
  <si>
    <t>69,800元</t>
  </si>
  <si>
    <t>69,801元至72,800元</t>
  </si>
  <si>
    <t>72,800元</t>
  </si>
  <si>
    <t>第9組</t>
  </si>
  <si>
    <t>72,801元至76,500元</t>
  </si>
  <si>
    <t>76,500元</t>
  </si>
  <si>
    <t>76,501元至80,200元</t>
  </si>
  <si>
    <t>80,200元</t>
  </si>
  <si>
    <t>80,201元至83,900元</t>
  </si>
  <si>
    <t>83,900元</t>
  </si>
  <si>
    <t>83,901元至87,600元</t>
  </si>
  <si>
    <t>87,600元</t>
  </si>
  <si>
    <t>第10組</t>
  </si>
  <si>
    <t>87,601元至92,100元</t>
  </si>
  <si>
    <t>92,100元</t>
  </si>
  <si>
    <t>92,101元至96,600元</t>
  </si>
  <si>
    <t>96,600元</t>
  </si>
  <si>
    <t>96,601元至101,100元</t>
  </si>
  <si>
    <t>101,100元</t>
  </si>
  <si>
    <t>101,101元至105,600元</t>
  </si>
  <si>
    <t>105,600元</t>
  </si>
  <si>
    <t>105,601元至110,100元</t>
  </si>
  <si>
    <t>110,100元</t>
  </si>
  <si>
    <t>第11組</t>
  </si>
  <si>
    <t>110,101元至115,500元</t>
  </si>
  <si>
    <t>115,500元</t>
  </si>
  <si>
    <t>115,501元至120,900元</t>
  </si>
  <si>
    <t>120,900元</t>
  </si>
  <si>
    <t>120,901元至126,300元</t>
  </si>
  <si>
    <t>126,300元</t>
  </si>
  <si>
    <t>126,301元至131,700元</t>
  </si>
  <si>
    <t>131,700元</t>
  </si>
  <si>
    <t>131,701元至137,100元</t>
  </si>
  <si>
    <t>137,100元</t>
  </si>
  <si>
    <t>137,101元至142,500元</t>
  </si>
  <si>
    <t>142,500元</t>
  </si>
  <si>
    <t>142,501元至147,900元</t>
  </si>
  <si>
    <t>147,900元</t>
  </si>
  <si>
    <t>147,901元以上</t>
  </si>
  <si>
    <t>雇主負擔70%</t>
    <phoneticPr fontId="2" type="noConversion"/>
  </si>
  <si>
    <t>薪資代扣個人負擔20%</t>
    <phoneticPr fontId="2" type="noConversion"/>
  </si>
  <si>
    <r>
      <t>勞工保險費負擔表</t>
    </r>
    <r>
      <rPr>
        <b/>
        <sz val="14"/>
        <color theme="1"/>
        <rFont val="微軟正黑體"/>
        <family val="2"/>
        <charset val="136"/>
      </rPr>
      <t>(外國籍員工適用表)</t>
    </r>
    <phoneticPr fontId="2" type="noConversion"/>
  </si>
  <si>
    <t>備註：
一、本表依勞工退休金條例第十四條第五項規定訂定之。
二、本表月提繳工資/月提繳執行業務所得金額以新臺幣元為單位，角以下四捨五入。</t>
    <phoneticPr fontId="2" type="noConversion"/>
  </si>
  <si>
    <r>
      <t>勞工保險費負擔表</t>
    </r>
    <r>
      <rPr>
        <b/>
        <sz val="14"/>
        <color theme="1"/>
        <rFont val="微軟正黑體"/>
        <family val="2"/>
        <charset val="136"/>
      </rPr>
      <t>(本國籍員工適用表)</t>
    </r>
    <phoneticPr fontId="2" type="noConversion"/>
  </si>
  <si>
    <t>就業
保險費</t>
    <phoneticPr fontId="2" type="noConversion"/>
  </si>
  <si>
    <t>23,101元至24,000元</t>
  </si>
  <si>
    <t>24,001元至25,250元</t>
  </si>
  <si>
    <t>25,250元</t>
  </si>
  <si>
    <t>25,251元至26,400元</t>
  </si>
  <si>
    <t>※工資墊償費率為月投保薪資0.025%，月投保薪資高於45800元，費率以45800元計算。</t>
    <phoneticPr fontId="2" type="noConversion"/>
  </si>
  <si>
    <t>第1級</t>
    <phoneticPr fontId="2" type="noConversion"/>
  </si>
  <si>
    <t>第2級</t>
    <phoneticPr fontId="2" type="noConversion"/>
  </si>
  <si>
    <t>第3級</t>
  </si>
  <si>
    <t>第4級</t>
  </si>
  <si>
    <t>第5級</t>
  </si>
  <si>
    <t>第6級</t>
  </si>
  <si>
    <t>第7級</t>
  </si>
  <si>
    <t>第8級</t>
  </si>
  <si>
    <t>第9級</t>
  </si>
  <si>
    <t>第10級</t>
  </si>
  <si>
    <t>第11級</t>
  </si>
  <si>
    <t>第12級</t>
  </si>
  <si>
    <t>第13級</t>
  </si>
  <si>
    <t>第14級</t>
  </si>
  <si>
    <t>第15級</t>
  </si>
  <si>
    <t>第16級</t>
  </si>
  <si>
    <t>第17級</t>
  </si>
  <si>
    <t>第18級</t>
  </si>
  <si>
    <t>第19級</t>
  </si>
  <si>
    <t>第20級</t>
  </si>
  <si>
    <t>第21級</t>
  </si>
  <si>
    <t>27,600元</t>
    <phoneticPr fontId="2" type="noConversion"/>
  </si>
  <si>
    <t>26,401元至27,600元</t>
    <phoneticPr fontId="2" type="noConversion"/>
  </si>
  <si>
    <t>27,601元至28,590元</t>
    <phoneticPr fontId="2" type="noConversion"/>
  </si>
  <si>
    <t>28,590元</t>
    <phoneticPr fontId="2" type="noConversion"/>
  </si>
  <si>
    <t>※自114年1月1日起勞工保險普通事故保險費為12.5％</t>
    <phoneticPr fontId="2" type="noConversion"/>
  </si>
  <si>
    <t xml:space="preserve">  ＝（月投保薪資×12.5％×20％）＋（月投保薪資×1％×20％） </t>
    <phoneticPr fontId="2" type="noConversion"/>
  </si>
  <si>
    <t>全民健康保險保險費負擔金額表(三)</t>
    <phoneticPr fontId="3" type="noConversion"/>
  </si>
  <si>
    <t>﹝公、民營事業、機構及有一定雇主之受僱者適用﹞</t>
    <phoneticPr fontId="3" type="noConversion"/>
  </si>
  <si>
    <t>投保金額等級</t>
    <phoneticPr fontId="3" type="noConversion"/>
  </si>
  <si>
    <t>月投保金額</t>
    <phoneticPr fontId="3" type="noConversion"/>
  </si>
  <si>
    <t>投保單位負擔金額﹝負擔比率60%﹞</t>
    <phoneticPr fontId="3" type="noConversion"/>
  </si>
  <si>
    <t>政府補助金額﹝補助比率10%﹞</t>
    <phoneticPr fontId="3" type="noConversion"/>
  </si>
  <si>
    <t>本人</t>
    <phoneticPr fontId="3" type="noConversion"/>
  </si>
  <si>
    <t>本人+１眷口</t>
    <phoneticPr fontId="3" type="noConversion"/>
  </si>
  <si>
    <t>本人+２眷口</t>
    <phoneticPr fontId="3" type="noConversion"/>
  </si>
  <si>
    <t>本人+３眷口</t>
    <phoneticPr fontId="3" type="noConversion"/>
  </si>
  <si>
    <t xml:space="preserve">                         中央健康保險署製表</t>
    <phoneticPr fontId="3" type="noConversion"/>
  </si>
  <si>
    <t xml:space="preserve">  ＝（月投保薪資×12.5％×70％）＋（月投保薪資×1％×70％）+(月投保薪資×0.11％)+(月投保薪資×0.025%)</t>
    <phoneticPr fontId="2" type="noConversion"/>
  </si>
  <si>
    <t>請自行計算
職災金額=投保薪資級距*0.11%；工資墊償基金=投保薪資級距*0.025%。</t>
    <phoneticPr fontId="2" type="noConversion"/>
  </si>
  <si>
    <t>115年1月1日起適用</t>
    <phoneticPr fontId="2" type="noConversion"/>
  </si>
  <si>
    <t>※職災保險費費率為月投保薪資×0.11％，月投保薪資低於基本薪資29500元，以29500元計算。</t>
    <phoneticPr fontId="2" type="noConversion"/>
  </si>
  <si>
    <t xml:space="preserve">註:自115年1月1日配合基本工資調整，第一級為29500元。     </t>
    <phoneticPr fontId="2" type="noConversion"/>
  </si>
  <si>
    <t>115年1月1日起實施</t>
    <phoneticPr fontId="3" type="noConversion"/>
  </si>
  <si>
    <t>註:1.自115年1月1日起配合基本工資調整，第一級調整為29,500元。</t>
    <phoneticPr fontId="3" type="noConversion"/>
  </si>
  <si>
    <t xml:space="preserve">    2.自114年1月1日起，投保金額最高一級調整為313,000元。</t>
    <phoneticPr fontId="3" type="noConversion"/>
  </si>
  <si>
    <t xml:space="preserve">    3.自113年1月1日起調整平均眷口數為0.56人，投保單位負擔金額含本人
       及平均眷屬人數0.56人,合計1.56人。</t>
    <phoneticPr fontId="3" type="noConversion"/>
  </si>
  <si>
    <t xml:space="preserve">    4.自110年1月1日起費率調整為5.17%。</t>
    <phoneticPr fontId="3" type="noConversion"/>
  </si>
  <si>
    <t>※115年基本工資調漲為29,500元。</t>
    <phoneticPr fontId="3" type="noConversion"/>
  </si>
  <si>
    <t>28,591元至29,500元</t>
    <phoneticPr fontId="2" type="noConversion"/>
  </si>
  <si>
    <t>29,500元</t>
    <phoneticPr fontId="2" type="noConversion"/>
  </si>
  <si>
    <t>29,501元至30,300元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</si>
</sst>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0.000%"/>
    <numFmt numFmtId="178" formatCode="_(* #,##0_);_(* \(#,##0\);_(* &quot;-&quot;_);_(@_)"/>
    <numFmt numFmtId="179" formatCode="&quot; &quot;#,##0&quot; &quot;;&quot; (&quot;#,##0&quot;)&quot;;&quot; - &quot;;&quot; &quot;@&quot; &quot;"/>
    <numFmt numFmtId="180" formatCode="0.0%"/>
  </numFmts>
  <fonts count="3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.5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2"/>
      <color indexed="6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.5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3"/>
      <name val="微軟正黑體"/>
      <family val="2"/>
      <charset val="136"/>
    </font>
    <font>
      <b/>
      <sz val="13"/>
      <color theme="1"/>
      <name val="微軟正黑體"/>
      <family val="2"/>
      <charset val="136"/>
    </font>
    <font>
      <sz val="13"/>
      <color theme="1"/>
      <name val="微軟正黑體"/>
      <family val="2"/>
      <charset val="136"/>
    </font>
    <font>
      <b/>
      <sz val="20"/>
      <name val="微軟正黑體"/>
      <family val="2"/>
      <charset val="136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sz val="12"/>
      <name val="Times New Roman"/>
      <family val="1"/>
    </font>
    <font>
      <b/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00"/>
      <name val="Times New Roman"/>
      <family val="1"/>
    </font>
    <font>
      <b/>
      <sz val="12"/>
      <color rgb="FFFF0000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indexed="56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/>
    <xf numFmtId="178" fontId="24" fillId="0" borderId="0" applyFont="0" applyFill="0" applyBorder="0" applyAlignment="0" applyProtection="0"/>
    <xf numFmtId="0" fontId="27" fillId="0" borderId="0"/>
    <xf numFmtId="179" fontId="27" fillId="0" borderId="0" applyFont="0" applyFill="0" applyBorder="0" applyAlignment="0" applyProtection="0"/>
  </cellStyleXfs>
  <cellXfs count="256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14" fillId="0" borderId="0" xfId="1" applyFont="1" applyBorder="1" applyAlignment="1" applyProtection="1">
      <alignment vertical="center"/>
      <protection locked="0"/>
    </xf>
    <xf numFmtId="0" fontId="5" fillId="0" borderId="0" xfId="1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76" fontId="4" fillId="3" borderId="8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176" fontId="4" fillId="3" borderId="1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21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176" fontId="4" fillId="3" borderId="27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3" fontId="4" fillId="5" borderId="11" xfId="0" applyNumberFormat="1" applyFont="1" applyFill="1" applyBorder="1" applyAlignment="1">
      <alignment horizontal="center" vertical="center" wrapText="1"/>
    </xf>
    <xf numFmtId="176" fontId="4" fillId="3" borderId="2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3" fontId="4" fillId="5" borderId="7" xfId="0" applyNumberFormat="1" applyFont="1" applyFill="1" applyBorder="1" applyAlignment="1">
      <alignment horizontal="center" vertical="center" wrapText="1"/>
    </xf>
    <xf numFmtId="176" fontId="4" fillId="3" borderId="28" xfId="0" applyNumberFormat="1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3" fontId="4" fillId="5" borderId="14" xfId="0" applyNumberFormat="1" applyFont="1" applyFill="1" applyBorder="1" applyAlignment="1">
      <alignment horizontal="center" vertical="center" wrapText="1"/>
    </xf>
    <xf numFmtId="176" fontId="4" fillId="3" borderId="30" xfId="0" applyNumberFormat="1" applyFont="1" applyFill="1" applyBorder="1" applyAlignment="1">
      <alignment horizontal="center" vertical="center" wrapText="1"/>
    </xf>
    <xf numFmtId="9" fontId="7" fillId="3" borderId="13" xfId="1" applyNumberFormat="1" applyFont="1" applyFill="1" applyBorder="1" applyAlignment="1" applyProtection="1">
      <alignment horizontal="center" vertical="center" wrapText="1"/>
      <protection locked="0"/>
    </xf>
    <xf numFmtId="10" fontId="6" fillId="3" borderId="13" xfId="1" applyNumberFormat="1" applyFont="1" applyFill="1" applyBorder="1" applyAlignment="1" applyProtection="1">
      <alignment horizontal="center" vertical="center" wrapText="1"/>
      <protection locked="0"/>
    </xf>
    <xf numFmtId="177" fontId="7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>
      <alignment horizontal="center" vertical="center" wrapText="1"/>
    </xf>
    <xf numFmtId="176" fontId="4" fillId="3" borderId="18" xfId="0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176" fontId="15" fillId="2" borderId="37" xfId="1" applyNumberFormat="1" applyFont="1" applyFill="1" applyBorder="1" applyAlignment="1" applyProtection="1">
      <alignment horizontal="center"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0" fontId="21" fillId="0" borderId="0" xfId="0" applyFont="1">
      <alignment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0" fillId="0" borderId="11" xfId="0" applyBorder="1">
      <alignment vertical="center"/>
    </xf>
    <xf numFmtId="0" fontId="6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vertical="center"/>
      <protection locked="0"/>
    </xf>
    <xf numFmtId="9" fontId="7" fillId="3" borderId="39" xfId="1" applyNumberFormat="1" applyFont="1" applyFill="1" applyBorder="1" applyAlignment="1" applyProtection="1">
      <alignment horizontal="center" vertical="center" wrapText="1"/>
      <protection locked="0"/>
    </xf>
    <xf numFmtId="10" fontId="6" fillId="3" borderId="39" xfId="1" applyNumberFormat="1" applyFont="1" applyFill="1" applyBorder="1" applyAlignment="1" applyProtection="1">
      <alignment horizontal="center" vertical="center" wrapText="1"/>
      <protection locked="0"/>
    </xf>
    <xf numFmtId="177" fontId="7" fillId="3" borderId="39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 applyProtection="1">
      <alignment horizontal="left" vertical="center"/>
      <protection locked="0"/>
    </xf>
    <xf numFmtId="0" fontId="17" fillId="0" borderId="0" xfId="1" applyFont="1" applyBorder="1" applyAlignment="1" applyProtection="1">
      <alignment horizontal="left" vertical="center"/>
      <protection locked="0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35" xfId="0" applyBorder="1">
      <alignment vertical="center"/>
    </xf>
    <xf numFmtId="0" fontId="0" fillId="0" borderId="31" xfId="0" applyBorder="1">
      <alignment vertical="center"/>
    </xf>
    <xf numFmtId="0" fontId="0" fillId="2" borderId="31" xfId="0" applyFill="1" applyBorder="1">
      <alignment vertical="center"/>
    </xf>
    <xf numFmtId="0" fontId="0" fillId="0" borderId="5" xfId="0" applyBorder="1">
      <alignment vertical="center"/>
    </xf>
    <xf numFmtId="0" fontId="21" fillId="0" borderId="36" xfId="0" applyFont="1" applyBorder="1">
      <alignment vertical="center"/>
    </xf>
    <xf numFmtId="0" fontId="21" fillId="0" borderId="37" xfId="0" applyFont="1" applyBorder="1">
      <alignment vertical="center"/>
    </xf>
    <xf numFmtId="0" fontId="21" fillId="2" borderId="37" xfId="0" applyFont="1" applyFill="1" applyBorder="1">
      <alignment vertical="center"/>
    </xf>
    <xf numFmtId="0" fontId="21" fillId="2" borderId="41" xfId="0" applyFont="1" applyFill="1" applyBorder="1">
      <alignment vertical="center"/>
    </xf>
    <xf numFmtId="0" fontId="0" fillId="2" borderId="42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9" xfId="0" applyFill="1" applyBorder="1">
      <alignment vertical="center"/>
    </xf>
    <xf numFmtId="0" fontId="19" fillId="6" borderId="0" xfId="3" applyFont="1" applyFill="1"/>
    <xf numFmtId="0" fontId="25" fillId="6" borderId="0" xfId="3" applyFont="1" applyFill="1"/>
    <xf numFmtId="0" fontId="20" fillId="6" borderId="0" xfId="3" applyFont="1" applyFill="1" applyAlignment="1">
      <alignment vertical="top" wrapText="1"/>
    </xf>
    <xf numFmtId="0" fontId="26" fillId="0" borderId="35" xfId="0" applyFont="1" applyBorder="1">
      <alignment vertical="center"/>
    </xf>
    <xf numFmtId="0" fontId="26" fillId="0" borderId="11" xfId="0" applyFont="1" applyBorder="1">
      <alignment vertical="center"/>
    </xf>
    <xf numFmtId="0" fontId="26" fillId="0" borderId="31" xfId="0" applyFont="1" applyBorder="1">
      <alignment vertical="center"/>
    </xf>
    <xf numFmtId="0" fontId="26" fillId="0" borderId="6" xfId="0" applyFont="1" applyBorder="1">
      <alignment vertical="center"/>
    </xf>
    <xf numFmtId="0" fontId="26" fillId="2" borderId="31" xfId="0" applyFont="1" applyFill="1" applyBorder="1">
      <alignment vertical="center"/>
    </xf>
    <xf numFmtId="0" fontId="26" fillId="2" borderId="6" xfId="0" applyFont="1" applyFill="1" applyBorder="1">
      <alignment vertical="center"/>
    </xf>
    <xf numFmtId="0" fontId="26" fillId="2" borderId="42" xfId="0" applyFont="1" applyFill="1" applyBorder="1">
      <alignment vertical="center"/>
    </xf>
    <xf numFmtId="0" fontId="26" fillId="2" borderId="7" xfId="0" applyFont="1" applyFill="1" applyBorder="1">
      <alignment vertical="center"/>
    </xf>
    <xf numFmtId="0" fontId="26" fillId="2" borderId="11" xfId="0" applyFont="1" applyFill="1" applyBorder="1">
      <alignment vertical="center"/>
    </xf>
    <xf numFmtId="0" fontId="26" fillId="0" borderId="18" xfId="0" applyFont="1" applyBorder="1">
      <alignment vertical="center"/>
    </xf>
    <xf numFmtId="0" fontId="26" fillId="0" borderId="8" xfId="0" applyFont="1" applyBorder="1">
      <alignment vertical="center"/>
    </xf>
    <xf numFmtId="0" fontId="26" fillId="2" borderId="8" xfId="0" applyFont="1" applyFill="1" applyBorder="1">
      <alignment vertical="center"/>
    </xf>
    <xf numFmtId="0" fontId="26" fillId="2" borderId="29" xfId="0" applyFont="1" applyFill="1" applyBorder="1">
      <alignment vertical="center"/>
    </xf>
    <xf numFmtId="176" fontId="4" fillId="2" borderId="37" xfId="1" applyNumberFormat="1" applyFont="1" applyFill="1" applyBorder="1" applyAlignment="1" applyProtection="1">
      <alignment horizontal="center" vertical="center"/>
    </xf>
    <xf numFmtId="0" fontId="21" fillId="0" borderId="41" xfId="0" applyFont="1" applyBorder="1">
      <alignment vertical="center"/>
    </xf>
    <xf numFmtId="0" fontId="0" fillId="0" borderId="7" xfId="0" applyBorder="1">
      <alignment vertical="center"/>
    </xf>
    <xf numFmtId="0" fontId="0" fillId="0" borderId="29" xfId="0" applyBorder="1">
      <alignment vertical="center"/>
    </xf>
    <xf numFmtId="0" fontId="26" fillId="0" borderId="42" xfId="0" applyFont="1" applyBorder="1">
      <alignment vertical="center"/>
    </xf>
    <xf numFmtId="0" fontId="26" fillId="0" borderId="7" xfId="0" applyFont="1" applyBorder="1">
      <alignment vertical="center"/>
    </xf>
    <xf numFmtId="0" fontId="26" fillId="0" borderId="10" xfId="0" applyFont="1" applyBorder="1">
      <alignment vertical="center"/>
    </xf>
    <xf numFmtId="0" fontId="26" fillId="0" borderId="29" xfId="0" applyFont="1" applyBorder="1">
      <alignment vertical="center"/>
    </xf>
    <xf numFmtId="176" fontId="15" fillId="2" borderId="44" xfId="1" applyNumberFormat="1" applyFont="1" applyFill="1" applyBorder="1" applyAlignment="1" applyProtection="1">
      <alignment horizontal="center" vertical="center"/>
    </xf>
    <xf numFmtId="0" fontId="21" fillId="0" borderId="38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26" fillId="0" borderId="45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15" xfId="0" applyFont="1" applyBorder="1">
      <alignment vertical="center"/>
    </xf>
    <xf numFmtId="0" fontId="21" fillId="2" borderId="38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5" xfId="0" applyFill="1" applyBorder="1">
      <alignment vertical="center"/>
    </xf>
    <xf numFmtId="0" fontId="26" fillId="2" borderId="45" xfId="0" applyFont="1" applyFill="1" applyBorder="1">
      <alignment vertical="center"/>
    </xf>
    <xf numFmtId="0" fontId="26" fillId="2" borderId="13" xfId="0" applyFont="1" applyFill="1" applyBorder="1">
      <alignment vertical="center"/>
    </xf>
    <xf numFmtId="0" fontId="26" fillId="2" borderId="15" xfId="0" applyFont="1" applyFill="1" applyBorder="1">
      <alignment vertical="center"/>
    </xf>
    <xf numFmtId="0" fontId="14" fillId="0" borderId="0" xfId="1" applyFont="1" applyBorder="1" applyAlignment="1" applyProtection="1">
      <alignment horizontal="left" vertical="center"/>
      <protection locked="0"/>
    </xf>
    <xf numFmtId="0" fontId="17" fillId="0" borderId="0" xfId="1" applyFont="1" applyBorder="1" applyAlignment="1" applyProtection="1">
      <alignment horizontal="left" vertical="center"/>
      <protection locked="0"/>
    </xf>
    <xf numFmtId="0" fontId="21" fillId="0" borderId="48" xfId="0" applyFont="1" applyBorder="1">
      <alignment vertical="center"/>
    </xf>
    <xf numFmtId="0" fontId="0" fillId="0" borderId="10" xfId="0" applyBorder="1">
      <alignment vertical="center"/>
    </xf>
    <xf numFmtId="0" fontId="0" fillId="0" borderId="50" xfId="0" applyBorder="1">
      <alignment vertical="center"/>
    </xf>
    <xf numFmtId="0" fontId="26" fillId="0" borderId="49" xfId="0" applyFont="1" applyBorder="1">
      <alignment vertical="center"/>
    </xf>
    <xf numFmtId="0" fontId="26" fillId="0" borderId="50" xfId="0" applyFont="1" applyBorder="1">
      <alignment vertical="center"/>
    </xf>
    <xf numFmtId="180" fontId="7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>
      <alignment vertical="center"/>
    </xf>
    <xf numFmtId="180" fontId="7" fillId="3" borderId="39" xfId="1" applyNumberFormat="1" applyFont="1" applyFill="1" applyBorder="1" applyAlignment="1" applyProtection="1">
      <alignment horizontal="center" vertical="center" wrapText="1"/>
      <protection locked="0"/>
    </xf>
    <xf numFmtId="0" fontId="28" fillId="2" borderId="37" xfId="0" applyFont="1" applyFill="1" applyBorder="1">
      <alignment vertical="center"/>
    </xf>
    <xf numFmtId="0" fontId="28" fillId="2" borderId="44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18" xfId="0" applyFill="1" applyBorder="1">
      <alignment vertical="center"/>
    </xf>
    <xf numFmtId="0" fontId="26" fillId="2" borderId="35" xfId="0" applyFont="1" applyFill="1" applyBorder="1">
      <alignment vertical="center"/>
    </xf>
    <xf numFmtId="0" fontId="26" fillId="2" borderId="18" xfId="0" applyFont="1" applyFill="1" applyBorder="1">
      <alignment vertical="center"/>
    </xf>
    <xf numFmtId="0" fontId="29" fillId="6" borderId="0" xfId="3" applyFont="1" applyFill="1" applyBorder="1" applyAlignment="1">
      <alignment horizontal="centerContinuous"/>
    </xf>
    <xf numFmtId="0" fontId="19" fillId="6" borderId="0" xfId="3" applyFont="1" applyFill="1" applyBorder="1" applyAlignment="1">
      <alignment horizontal="centerContinuous"/>
    </xf>
    <xf numFmtId="0" fontId="30" fillId="6" borderId="0" xfId="3" applyFont="1" applyFill="1" applyBorder="1" applyAlignment="1">
      <alignment horizontal="right"/>
    </xf>
    <xf numFmtId="0" fontId="30" fillId="6" borderId="6" xfId="3" applyFont="1" applyFill="1" applyBorder="1" applyAlignment="1">
      <alignment horizontal="center" vertical="center" wrapText="1"/>
    </xf>
    <xf numFmtId="0" fontId="30" fillId="6" borderId="31" xfId="3" applyFont="1" applyFill="1" applyBorder="1" applyAlignment="1">
      <alignment horizontal="center" vertical="center"/>
    </xf>
    <xf numFmtId="0" fontId="30" fillId="6" borderId="6" xfId="3" applyFont="1" applyFill="1" applyBorder="1" applyAlignment="1">
      <alignment horizontal="center" vertical="center"/>
    </xf>
    <xf numFmtId="0" fontId="19" fillId="6" borderId="9" xfId="3" applyFont="1" applyFill="1" applyBorder="1" applyAlignment="1">
      <alignment horizontal="center"/>
    </xf>
    <xf numFmtId="178" fontId="19" fillId="6" borderId="0" xfId="4" applyFont="1" applyFill="1" applyBorder="1" applyAlignment="1">
      <alignment horizontal="center"/>
    </xf>
    <xf numFmtId="0" fontId="19" fillId="6" borderId="10" xfId="3" applyFont="1" applyFill="1" applyBorder="1" applyAlignment="1">
      <alignment horizontal="center"/>
    </xf>
    <xf numFmtId="0" fontId="19" fillId="6" borderId="49" xfId="3" applyFont="1" applyFill="1" applyBorder="1" applyAlignment="1">
      <alignment horizontal="center"/>
    </xf>
    <xf numFmtId="0" fontId="19" fillId="6" borderId="0" xfId="3" applyFont="1" applyFill="1" applyBorder="1" applyAlignment="1">
      <alignment horizontal="center"/>
    </xf>
    <xf numFmtId="0" fontId="31" fillId="6" borderId="10" xfId="3" applyFont="1" applyFill="1" applyBorder="1" applyAlignment="1">
      <alignment horizontal="center"/>
    </xf>
    <xf numFmtId="0" fontId="31" fillId="6" borderId="50" xfId="3" applyFont="1" applyFill="1" applyBorder="1" applyAlignment="1">
      <alignment horizontal="center"/>
    </xf>
    <xf numFmtId="0" fontId="19" fillId="6" borderId="52" xfId="3" applyFont="1" applyFill="1" applyBorder="1" applyAlignment="1">
      <alignment horizontal="center"/>
    </xf>
    <xf numFmtId="178" fontId="19" fillId="6" borderId="22" xfId="4" applyFont="1" applyFill="1" applyBorder="1" applyAlignment="1">
      <alignment horizontal="center"/>
    </xf>
    <xf numFmtId="0" fontId="19" fillId="6" borderId="11" xfId="3" applyFont="1" applyFill="1" applyBorder="1" applyAlignment="1">
      <alignment horizontal="center"/>
    </xf>
    <xf numFmtId="0" fontId="19" fillId="6" borderId="35" xfId="3" applyFont="1" applyFill="1" applyBorder="1" applyAlignment="1">
      <alignment horizontal="center"/>
    </xf>
    <xf numFmtId="0" fontId="19" fillId="6" borderId="53" xfId="3" applyFont="1" applyFill="1" applyBorder="1" applyAlignment="1">
      <alignment horizontal="center"/>
    </xf>
    <xf numFmtId="0" fontId="31" fillId="6" borderId="7" xfId="3" applyFont="1" applyFill="1" applyBorder="1" applyAlignment="1">
      <alignment horizontal="center"/>
    </xf>
    <xf numFmtId="0" fontId="31" fillId="6" borderId="29" xfId="3" applyFont="1" applyFill="1" applyBorder="1" applyAlignment="1">
      <alignment horizontal="center"/>
    </xf>
    <xf numFmtId="0" fontId="31" fillId="6" borderId="11" xfId="3" applyFont="1" applyFill="1" applyBorder="1" applyAlignment="1">
      <alignment horizontal="center"/>
    </xf>
    <xf numFmtId="0" fontId="31" fillId="6" borderId="18" xfId="3" applyFont="1" applyFill="1" applyBorder="1" applyAlignment="1">
      <alignment horizontal="center"/>
    </xf>
    <xf numFmtId="0" fontId="19" fillId="6" borderId="54" xfId="3" applyFont="1" applyFill="1" applyBorder="1" applyAlignment="1">
      <alignment horizontal="center"/>
    </xf>
    <xf numFmtId="0" fontId="19" fillId="6" borderId="55" xfId="3" applyFont="1" applyFill="1" applyBorder="1" applyAlignment="1">
      <alignment horizontal="center"/>
    </xf>
    <xf numFmtId="0" fontId="19" fillId="6" borderId="22" xfId="3" applyFont="1" applyFill="1" applyBorder="1" applyAlignment="1">
      <alignment horizontal="center"/>
    </xf>
    <xf numFmtId="178" fontId="19" fillId="6" borderId="55" xfId="4" applyFont="1" applyFill="1" applyBorder="1" applyAlignment="1">
      <alignment horizontal="center"/>
    </xf>
    <xf numFmtId="178" fontId="19" fillId="6" borderId="7" xfId="4" applyFont="1" applyFill="1" applyBorder="1" applyAlignment="1">
      <alignment horizontal="center"/>
    </xf>
    <xf numFmtId="0" fontId="19" fillId="6" borderId="7" xfId="3" applyFont="1" applyFill="1" applyBorder="1" applyAlignment="1">
      <alignment horizontal="center"/>
    </xf>
    <xf numFmtId="178" fontId="19" fillId="6" borderId="10" xfId="4" applyFont="1" applyFill="1" applyBorder="1" applyAlignment="1">
      <alignment horizontal="center"/>
    </xf>
    <xf numFmtId="178" fontId="19" fillId="6" borderId="11" xfId="4" applyFont="1" applyFill="1" applyBorder="1" applyAlignment="1">
      <alignment horizontal="center"/>
    </xf>
    <xf numFmtId="178" fontId="19" fillId="6" borderId="14" xfId="4" applyFont="1" applyFill="1" applyBorder="1" applyAlignment="1">
      <alignment horizontal="center"/>
    </xf>
    <xf numFmtId="0" fontId="19" fillId="6" borderId="14" xfId="3" applyFont="1" applyFill="1" applyBorder="1" applyAlignment="1">
      <alignment horizontal="center"/>
    </xf>
    <xf numFmtId="0" fontId="31" fillId="6" borderId="14" xfId="3" applyFont="1" applyFill="1" applyBorder="1" applyAlignment="1">
      <alignment horizontal="center"/>
    </xf>
    <xf numFmtId="0" fontId="31" fillId="6" borderId="30" xfId="3" applyFont="1" applyFill="1" applyBorder="1" applyAlignment="1">
      <alignment horizontal="center"/>
    </xf>
    <xf numFmtId="0" fontId="32" fillId="6" borderId="0" xfId="3" applyFont="1" applyFill="1"/>
    <xf numFmtId="0" fontId="19" fillId="0" borderId="0" xfId="3" applyFont="1" applyAlignment="1">
      <alignment horizontal="right"/>
    </xf>
    <xf numFmtId="0" fontId="32" fillId="6" borderId="0" xfId="3" applyFont="1" applyFill="1" applyAlignment="1">
      <alignment horizontal="left" wrapText="1"/>
    </xf>
    <xf numFmtId="176" fontId="15" fillId="2" borderId="38" xfId="1" applyNumberFormat="1" applyFont="1" applyFill="1" applyBorder="1" applyAlignment="1" applyProtection="1">
      <alignment horizontal="center" vertical="center"/>
    </xf>
    <xf numFmtId="0" fontId="33" fillId="0" borderId="11" xfId="0" applyFont="1" applyBorder="1">
      <alignment vertical="center"/>
    </xf>
    <xf numFmtId="0" fontId="33" fillId="0" borderId="13" xfId="0" applyFont="1" applyBorder="1">
      <alignment vertical="center"/>
    </xf>
    <xf numFmtId="0" fontId="33" fillId="0" borderId="35" xfId="0" applyFont="1" applyBorder="1">
      <alignment vertical="center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 applyProtection="1">
      <alignment horizontal="right" vertical="center"/>
      <protection locked="0"/>
    </xf>
    <xf numFmtId="0" fontId="6" fillId="3" borderId="36" xfId="1" applyFont="1" applyFill="1" applyBorder="1" applyAlignment="1" applyProtection="1">
      <alignment horizontal="center" vertical="center" wrapText="1"/>
      <protection locked="0"/>
    </xf>
    <xf numFmtId="0" fontId="6" fillId="3" borderId="37" xfId="1" applyFont="1" applyFill="1" applyBorder="1" applyAlignment="1" applyProtection="1">
      <alignment horizontal="center" vertical="center" wrapText="1"/>
      <protection locked="0"/>
    </xf>
    <xf numFmtId="0" fontId="6" fillId="3" borderId="38" xfId="1" applyFont="1" applyFill="1" applyBorder="1" applyAlignment="1" applyProtection="1">
      <alignment horizontal="center" vertical="center" wrapText="1"/>
      <protection locked="0"/>
    </xf>
    <xf numFmtId="0" fontId="7" fillId="3" borderId="34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5" xfId="1" applyFont="1" applyFill="1" applyBorder="1" applyAlignment="1" applyProtection="1">
      <alignment horizontal="center" vertical="center"/>
      <protection locked="0"/>
    </xf>
    <xf numFmtId="0" fontId="7" fillId="3" borderId="40" xfId="1" applyFont="1" applyFill="1" applyBorder="1" applyAlignment="1" applyProtection="1">
      <alignment horizontal="center" vertical="center"/>
      <protection locked="0"/>
    </xf>
    <xf numFmtId="0" fontId="7" fillId="3" borderId="17" xfId="1" applyFont="1" applyFill="1" applyBorder="1" applyAlignment="1" applyProtection="1">
      <alignment horizontal="center" vertical="center"/>
      <protection locked="0"/>
    </xf>
    <xf numFmtId="0" fontId="7" fillId="3" borderId="24" xfId="1" applyFont="1" applyFill="1" applyBorder="1" applyAlignment="1" applyProtection="1">
      <alignment horizontal="center" vertical="center"/>
      <protection locked="0"/>
    </xf>
    <xf numFmtId="0" fontId="6" fillId="3" borderId="31" xfId="1" applyFont="1" applyFill="1" applyBorder="1" applyAlignment="1" applyProtection="1">
      <alignment horizontal="center" vertical="center" wrapText="1"/>
      <protection locked="0"/>
    </xf>
    <xf numFmtId="0" fontId="7" fillId="3" borderId="6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/>
      <protection locked="0"/>
    </xf>
    <xf numFmtId="0" fontId="13" fillId="3" borderId="15" xfId="1" applyFont="1" applyFill="1" applyBorder="1" applyAlignment="1" applyProtection="1">
      <alignment horizontal="center" vertical="center"/>
      <protection locked="0"/>
    </xf>
    <xf numFmtId="0" fontId="6" fillId="3" borderId="32" xfId="1" applyFont="1" applyFill="1" applyBorder="1" applyAlignment="1" applyProtection="1">
      <alignment horizontal="center" vertical="center" wrapText="1"/>
      <protection locked="0"/>
    </xf>
    <xf numFmtId="0" fontId="6" fillId="3" borderId="19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horizontal="center" vertical="center" wrapText="1"/>
      <protection locked="0"/>
    </xf>
    <xf numFmtId="0" fontId="6" fillId="3" borderId="4" xfId="1" applyFont="1" applyFill="1" applyBorder="1" applyAlignment="1" applyProtection="1">
      <alignment horizontal="center"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0" fontId="8" fillId="3" borderId="5" xfId="1" applyFont="1" applyFill="1" applyBorder="1" applyAlignment="1" applyProtection="1">
      <alignment horizontal="center" vertical="center" wrapText="1"/>
      <protection locked="0"/>
    </xf>
    <xf numFmtId="0" fontId="8" fillId="3" borderId="8" xfId="1" applyFont="1" applyFill="1" applyBorder="1" applyAlignment="1" applyProtection="1">
      <alignment horizontal="center" vertical="center" wrapText="1"/>
      <protection locked="0"/>
    </xf>
    <xf numFmtId="0" fontId="8" fillId="3" borderId="15" xfId="1" applyFont="1" applyFill="1" applyBorder="1" applyAlignment="1" applyProtection="1">
      <alignment horizontal="center" vertical="center" wrapText="1"/>
      <protection locked="0"/>
    </xf>
    <xf numFmtId="0" fontId="4" fillId="3" borderId="56" xfId="1" applyFont="1" applyFill="1" applyBorder="1" applyAlignment="1" applyProtection="1">
      <alignment horizontal="center" vertical="center" wrapText="1"/>
      <protection locked="0"/>
    </xf>
    <xf numFmtId="0" fontId="4" fillId="3" borderId="48" xfId="1" applyFont="1" applyFill="1" applyBorder="1" applyAlignment="1" applyProtection="1">
      <alignment horizontal="center" vertical="center" wrapText="1"/>
      <protection locked="0"/>
    </xf>
    <xf numFmtId="0" fontId="4" fillId="3" borderId="57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 applyProtection="1">
      <alignment horizontal="left" vertical="center"/>
      <protection locked="0"/>
    </xf>
    <xf numFmtId="0" fontId="17" fillId="0" borderId="0" xfId="1" applyFont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left" vertical="center" wrapText="1"/>
    </xf>
    <xf numFmtId="0" fontId="23" fillId="0" borderId="0" xfId="1" applyFont="1" applyFill="1" applyBorder="1" applyAlignment="1" applyProtection="1">
      <alignment horizontal="left" vertical="center" wrapText="1"/>
      <protection locked="0"/>
    </xf>
    <xf numFmtId="0" fontId="16" fillId="0" borderId="0" xfId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Border="1" applyAlignment="1" applyProtection="1">
      <alignment horizontal="left" vertical="center" wrapText="1"/>
      <protection locked="0"/>
    </xf>
    <xf numFmtId="0" fontId="22" fillId="0" borderId="1" xfId="1" applyFont="1" applyFill="1" applyBorder="1" applyAlignment="1" applyProtection="1">
      <alignment horizontal="right" vertical="center"/>
      <protection locked="0"/>
    </xf>
    <xf numFmtId="0" fontId="6" fillId="3" borderId="39" xfId="1" applyFont="1" applyFill="1" applyBorder="1" applyAlignment="1" applyProtection="1">
      <alignment horizontal="center" vertical="center" wrapText="1"/>
      <protection locked="0"/>
    </xf>
    <xf numFmtId="0" fontId="7" fillId="3" borderId="39" xfId="1" applyFont="1" applyFill="1" applyBorder="1" applyAlignment="1" applyProtection="1">
      <alignment horizontal="center" vertical="center" wrapText="1"/>
      <protection locked="0"/>
    </xf>
    <xf numFmtId="0" fontId="7" fillId="3" borderId="39" xfId="1" applyFont="1" applyFill="1" applyBorder="1" applyAlignment="1" applyProtection="1">
      <alignment horizontal="center" vertical="center"/>
      <protection locked="0"/>
    </xf>
    <xf numFmtId="0" fontId="13" fillId="3" borderId="39" xfId="1" applyFont="1" applyFill="1" applyBorder="1" applyAlignment="1" applyProtection="1">
      <alignment horizontal="center" vertical="center"/>
      <protection locked="0"/>
    </xf>
    <xf numFmtId="0" fontId="8" fillId="3" borderId="39" xfId="1" applyFont="1" applyFill="1" applyBorder="1" applyAlignment="1" applyProtection="1">
      <alignment horizontal="center" vertical="center" wrapText="1"/>
      <protection locked="0"/>
    </xf>
    <xf numFmtId="0" fontId="4" fillId="3" borderId="44" xfId="1" applyFont="1" applyFill="1" applyBorder="1" applyAlignment="1" applyProtection="1">
      <alignment horizontal="center" vertical="center" wrapText="1"/>
      <protection locked="0"/>
    </xf>
    <xf numFmtId="0" fontId="19" fillId="6" borderId="24" xfId="3" applyFont="1" applyFill="1" applyBorder="1" applyAlignment="1">
      <alignment vertical="center" wrapText="1"/>
    </xf>
    <xf numFmtId="0" fontId="19" fillId="6" borderId="18" xfId="3" applyFont="1" applyFill="1" applyBorder="1" applyAlignment="1">
      <alignment vertical="center" wrapText="1"/>
    </xf>
    <xf numFmtId="0" fontId="32" fillId="6" borderId="0" xfId="3" applyFont="1" applyFill="1" applyAlignment="1">
      <alignment horizontal="left" wrapText="1"/>
    </xf>
    <xf numFmtId="0" fontId="32" fillId="6" borderId="0" xfId="3" applyFont="1" applyFill="1" applyAlignment="1">
      <alignment horizontal="left" vertical="top" wrapText="1"/>
    </xf>
    <xf numFmtId="0" fontId="20" fillId="6" borderId="0" xfId="3" applyFont="1" applyFill="1" applyAlignment="1">
      <alignment horizontal="left" vertical="top" wrapText="1"/>
    </xf>
    <xf numFmtId="0" fontId="30" fillId="6" borderId="23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30" fillId="6" borderId="17" xfId="3" applyFont="1" applyFill="1" applyBorder="1" applyAlignment="1">
      <alignment horizontal="center" vertical="center"/>
    </xf>
    <xf numFmtId="0" fontId="24" fillId="0" borderId="11" xfId="3" applyBorder="1" applyAlignment="1"/>
    <xf numFmtId="0" fontId="30" fillId="6" borderId="26" xfId="3" applyFont="1" applyFill="1" applyBorder="1" applyAlignment="1">
      <alignment horizontal="center" vertical="center"/>
    </xf>
    <xf numFmtId="0" fontId="19" fillId="0" borderId="51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6" borderId="17" xfId="3" applyFont="1" applyFill="1" applyBorder="1" applyAlignment="1">
      <alignment vertical="center" wrapText="1"/>
    </xf>
    <xf numFmtId="0" fontId="19" fillId="6" borderId="11" xfId="3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7">
    <cellStyle name="一般" xfId="0" builtinId="0"/>
    <cellStyle name="一般 2" xfId="1" xr:uid="{00000000-0005-0000-0000-000001000000}"/>
    <cellStyle name="一般 3" xfId="3" xr:uid="{AD17FDED-DA4A-4A38-AB11-B4D36552808A}"/>
    <cellStyle name="一般 4" xfId="5" xr:uid="{00000000-0005-0000-0000-000033000000}"/>
    <cellStyle name="千分位[0] 2" xfId="2" xr:uid="{00000000-0005-0000-0000-000003000000}"/>
    <cellStyle name="千分位[0] 3" xfId="4" xr:uid="{15874D33-3ABF-4D4A-8A39-49820ECD975F}"/>
    <cellStyle name="千分位[0] 4" xfId="6" xr:uid="{00000000-0005-0000-0000-00003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EBBE-F273-4D01-A0C6-B1EDB65388A7}">
  <dimension ref="A1:J57"/>
  <sheetViews>
    <sheetView topLeftCell="A16" zoomScaleNormal="100" workbookViewId="0">
      <selection activeCell="M21" sqref="M21"/>
    </sheetView>
  </sheetViews>
  <sheetFormatPr defaultRowHeight="16.5"/>
  <cols>
    <col min="2" max="2" width="12.25" customWidth="1"/>
    <col min="3" max="3" width="10.75" customWidth="1"/>
    <col min="6" max="6" width="11.75" customWidth="1"/>
    <col min="8" max="8" width="9.875" customWidth="1"/>
    <col min="9" max="9" width="11.75" customWidth="1"/>
    <col min="10" max="10" width="12.25" customWidth="1"/>
  </cols>
  <sheetData>
    <row r="1" spans="1:10" ht="27">
      <c r="A1" s="1"/>
      <c r="B1" s="173" t="s">
        <v>150</v>
      </c>
      <c r="C1" s="173"/>
      <c r="D1" s="173"/>
      <c r="E1" s="173"/>
      <c r="F1" s="173"/>
      <c r="G1" s="173"/>
      <c r="H1" s="173"/>
      <c r="I1" s="173"/>
      <c r="J1" s="173"/>
    </row>
    <row r="2" spans="1:10" ht="17.25" thickBot="1">
      <c r="A2" s="1"/>
      <c r="B2" s="174" t="s">
        <v>197</v>
      </c>
      <c r="C2" s="174"/>
      <c r="D2" s="174"/>
      <c r="E2" s="174"/>
      <c r="F2" s="174"/>
      <c r="G2" s="174"/>
      <c r="H2" s="174"/>
      <c r="I2" s="174"/>
      <c r="J2" s="174"/>
    </row>
    <row r="3" spans="1:10" ht="18" thickBot="1">
      <c r="A3" s="175" t="s">
        <v>17</v>
      </c>
      <c r="B3" s="175" t="s">
        <v>0</v>
      </c>
      <c r="C3" s="178" t="s">
        <v>147</v>
      </c>
      <c r="D3" s="179"/>
      <c r="E3" s="180"/>
      <c r="F3" s="181" t="s">
        <v>146</v>
      </c>
      <c r="G3" s="182"/>
      <c r="H3" s="182"/>
      <c r="I3" s="182"/>
      <c r="J3" s="183"/>
    </row>
    <row r="4" spans="1:10">
      <c r="A4" s="176"/>
      <c r="B4" s="176"/>
      <c r="C4" s="184" t="s">
        <v>1</v>
      </c>
      <c r="D4" s="185" t="s">
        <v>151</v>
      </c>
      <c r="E4" s="186" t="s">
        <v>3</v>
      </c>
      <c r="F4" s="188" t="s">
        <v>1</v>
      </c>
      <c r="G4" s="190" t="s">
        <v>2</v>
      </c>
      <c r="H4" s="191" t="s">
        <v>4</v>
      </c>
      <c r="I4" s="193" t="s">
        <v>5</v>
      </c>
      <c r="J4" s="195" t="s">
        <v>3</v>
      </c>
    </row>
    <row r="5" spans="1:10">
      <c r="A5" s="176"/>
      <c r="B5" s="176"/>
      <c r="C5" s="184"/>
      <c r="D5" s="185"/>
      <c r="E5" s="186"/>
      <c r="F5" s="189"/>
      <c r="G5" s="185"/>
      <c r="H5" s="192"/>
      <c r="I5" s="194"/>
      <c r="J5" s="196"/>
    </row>
    <row r="6" spans="1:10" ht="18" thickBot="1">
      <c r="A6" s="177"/>
      <c r="B6" s="177"/>
      <c r="C6" s="123">
        <v>0.115</v>
      </c>
      <c r="D6" s="45">
        <v>0.01</v>
      </c>
      <c r="E6" s="187"/>
      <c r="F6" s="123">
        <v>0.115</v>
      </c>
      <c r="G6" s="45">
        <v>0.01</v>
      </c>
      <c r="H6" s="46">
        <v>1.1000000000000001E-3</v>
      </c>
      <c r="I6" s="47">
        <v>2.5000000000000001E-4</v>
      </c>
      <c r="J6" s="197"/>
    </row>
    <row r="7" spans="1:10" ht="16.5" customHeight="1">
      <c r="A7" s="198" t="s">
        <v>8</v>
      </c>
      <c r="B7" s="72">
        <v>11100</v>
      </c>
      <c r="C7" s="52">
        <f>ROUND(B7*$C$6*0.2,0)</f>
        <v>255</v>
      </c>
      <c r="D7" s="52">
        <f>ROUND(B7*$D$6*0.2,0)</f>
        <v>22</v>
      </c>
      <c r="E7" s="71">
        <f>C7+D7</f>
        <v>277</v>
      </c>
      <c r="F7" s="82">
        <f>ROUND(B7*$F$6*0.7,0)</f>
        <v>894</v>
      </c>
      <c r="G7" s="83">
        <f>ROUND(B7*1%*0.7,0)</f>
        <v>78</v>
      </c>
      <c r="H7" s="170">
        <v>32</v>
      </c>
      <c r="I7" s="83">
        <f t="shared" ref="I7:I20" si="0">ROUND(B7*0.025%,0)</f>
        <v>3</v>
      </c>
      <c r="J7" s="91">
        <f t="shared" ref="J7:J20" si="1">F7+G7+H7+I7</f>
        <v>1007</v>
      </c>
    </row>
    <row r="8" spans="1:10">
      <c r="A8" s="199"/>
      <c r="B8" s="73">
        <v>12540</v>
      </c>
      <c r="C8" s="50">
        <f t="shared" ref="C8:C24" si="2">ROUND(B8*$C$6*0.2,0)</f>
        <v>288</v>
      </c>
      <c r="D8" s="50">
        <f t="shared" ref="D8:D24" si="3">ROUND(B8*$D$6*0.2,0)</f>
        <v>25</v>
      </c>
      <c r="E8" s="53">
        <f t="shared" ref="E8:E24" si="4">C8+D8</f>
        <v>313</v>
      </c>
      <c r="F8" s="84">
        <f t="shared" ref="F8:F20" si="5">ROUND(B8*$F$6*0.7,0)</f>
        <v>1009</v>
      </c>
      <c r="G8" s="85">
        <f t="shared" ref="G8:G20" si="6">ROUND(B8*1%*0.7,0)</f>
        <v>88</v>
      </c>
      <c r="H8" s="170">
        <v>32</v>
      </c>
      <c r="I8" s="83">
        <f t="shared" si="0"/>
        <v>3</v>
      </c>
      <c r="J8" s="92">
        <f t="shared" si="1"/>
        <v>1132</v>
      </c>
    </row>
    <row r="9" spans="1:10">
      <c r="A9" s="199"/>
      <c r="B9" s="73">
        <v>13500</v>
      </c>
      <c r="C9" s="50">
        <f t="shared" si="2"/>
        <v>311</v>
      </c>
      <c r="D9" s="50">
        <f t="shared" si="3"/>
        <v>27</v>
      </c>
      <c r="E9" s="53">
        <f t="shared" si="4"/>
        <v>338</v>
      </c>
      <c r="F9" s="84">
        <f t="shared" si="5"/>
        <v>1087</v>
      </c>
      <c r="G9" s="85">
        <f t="shared" si="6"/>
        <v>95</v>
      </c>
      <c r="H9" s="170">
        <v>32</v>
      </c>
      <c r="I9" s="83">
        <f t="shared" si="0"/>
        <v>3</v>
      </c>
      <c r="J9" s="92">
        <f t="shared" si="1"/>
        <v>1217</v>
      </c>
    </row>
    <row r="10" spans="1:10">
      <c r="A10" s="199"/>
      <c r="B10" s="73">
        <v>15840</v>
      </c>
      <c r="C10" s="50">
        <f t="shared" si="2"/>
        <v>364</v>
      </c>
      <c r="D10" s="50">
        <f t="shared" si="3"/>
        <v>32</v>
      </c>
      <c r="E10" s="53">
        <f t="shared" si="4"/>
        <v>396</v>
      </c>
      <c r="F10" s="84">
        <f t="shared" si="5"/>
        <v>1275</v>
      </c>
      <c r="G10" s="85">
        <f t="shared" si="6"/>
        <v>111</v>
      </c>
      <c r="H10" s="170">
        <v>32</v>
      </c>
      <c r="I10" s="83">
        <f t="shared" si="0"/>
        <v>4</v>
      </c>
      <c r="J10" s="92">
        <f t="shared" si="1"/>
        <v>1422</v>
      </c>
    </row>
    <row r="11" spans="1:10">
      <c r="A11" s="199"/>
      <c r="B11" s="73">
        <v>16500</v>
      </c>
      <c r="C11" s="50">
        <f t="shared" si="2"/>
        <v>380</v>
      </c>
      <c r="D11" s="50">
        <f t="shared" si="3"/>
        <v>33</v>
      </c>
      <c r="E11" s="53">
        <f t="shared" si="4"/>
        <v>413</v>
      </c>
      <c r="F11" s="84">
        <f t="shared" si="5"/>
        <v>1328</v>
      </c>
      <c r="G11" s="85">
        <f t="shared" si="6"/>
        <v>116</v>
      </c>
      <c r="H11" s="170">
        <v>32</v>
      </c>
      <c r="I11" s="83">
        <f t="shared" si="0"/>
        <v>4</v>
      </c>
      <c r="J11" s="92">
        <f t="shared" si="1"/>
        <v>1480</v>
      </c>
    </row>
    <row r="12" spans="1:10">
      <c r="A12" s="199"/>
      <c r="B12" s="73">
        <v>17280</v>
      </c>
      <c r="C12" s="50">
        <f t="shared" si="2"/>
        <v>397</v>
      </c>
      <c r="D12" s="50">
        <f t="shared" si="3"/>
        <v>35</v>
      </c>
      <c r="E12" s="53">
        <f t="shared" si="4"/>
        <v>432</v>
      </c>
      <c r="F12" s="84">
        <f t="shared" si="5"/>
        <v>1391</v>
      </c>
      <c r="G12" s="85">
        <f t="shared" si="6"/>
        <v>121</v>
      </c>
      <c r="H12" s="170">
        <v>32</v>
      </c>
      <c r="I12" s="83">
        <f t="shared" si="0"/>
        <v>4</v>
      </c>
      <c r="J12" s="92">
        <f t="shared" si="1"/>
        <v>1548</v>
      </c>
    </row>
    <row r="13" spans="1:10">
      <c r="A13" s="199"/>
      <c r="B13" s="73">
        <v>17880</v>
      </c>
      <c r="C13" s="50">
        <f t="shared" si="2"/>
        <v>411</v>
      </c>
      <c r="D13" s="50">
        <f t="shared" si="3"/>
        <v>36</v>
      </c>
      <c r="E13" s="53">
        <f t="shared" si="4"/>
        <v>447</v>
      </c>
      <c r="F13" s="84">
        <f t="shared" si="5"/>
        <v>1439</v>
      </c>
      <c r="G13" s="85">
        <f t="shared" si="6"/>
        <v>125</v>
      </c>
      <c r="H13" s="170">
        <v>32</v>
      </c>
      <c r="I13" s="83">
        <f t="shared" si="0"/>
        <v>4</v>
      </c>
      <c r="J13" s="92">
        <f t="shared" si="1"/>
        <v>1600</v>
      </c>
    </row>
    <row r="14" spans="1:10">
      <c r="A14" s="199"/>
      <c r="B14" s="73">
        <v>19047</v>
      </c>
      <c r="C14" s="50">
        <f t="shared" si="2"/>
        <v>438</v>
      </c>
      <c r="D14" s="50">
        <f t="shared" si="3"/>
        <v>38</v>
      </c>
      <c r="E14" s="53">
        <f t="shared" si="4"/>
        <v>476</v>
      </c>
      <c r="F14" s="84">
        <f t="shared" si="5"/>
        <v>1533</v>
      </c>
      <c r="G14" s="85">
        <f t="shared" si="6"/>
        <v>133</v>
      </c>
      <c r="H14" s="170">
        <v>32</v>
      </c>
      <c r="I14" s="83">
        <f t="shared" si="0"/>
        <v>5</v>
      </c>
      <c r="J14" s="92">
        <f t="shared" si="1"/>
        <v>1703</v>
      </c>
    </row>
    <row r="15" spans="1:10">
      <c r="A15" s="199"/>
      <c r="B15" s="73">
        <v>20008</v>
      </c>
      <c r="C15" s="50">
        <f t="shared" si="2"/>
        <v>460</v>
      </c>
      <c r="D15" s="50">
        <f t="shared" si="3"/>
        <v>40</v>
      </c>
      <c r="E15" s="53">
        <f t="shared" si="4"/>
        <v>500</v>
      </c>
      <c r="F15" s="84">
        <f t="shared" si="5"/>
        <v>1611</v>
      </c>
      <c r="G15" s="85">
        <f t="shared" si="6"/>
        <v>140</v>
      </c>
      <c r="H15" s="170">
        <v>32</v>
      </c>
      <c r="I15" s="83">
        <f t="shared" si="0"/>
        <v>5</v>
      </c>
      <c r="J15" s="92">
        <f t="shared" si="1"/>
        <v>1788</v>
      </c>
    </row>
    <row r="16" spans="1:10">
      <c r="A16" s="199"/>
      <c r="B16" s="73">
        <v>21009</v>
      </c>
      <c r="C16" s="50">
        <f t="shared" si="2"/>
        <v>483</v>
      </c>
      <c r="D16" s="50">
        <f t="shared" si="3"/>
        <v>42</v>
      </c>
      <c r="E16" s="53">
        <f t="shared" si="4"/>
        <v>525</v>
      </c>
      <c r="F16" s="84">
        <f t="shared" si="5"/>
        <v>1691</v>
      </c>
      <c r="G16" s="85">
        <f t="shared" si="6"/>
        <v>147</v>
      </c>
      <c r="H16" s="170">
        <v>32</v>
      </c>
      <c r="I16" s="83">
        <f t="shared" si="0"/>
        <v>5</v>
      </c>
      <c r="J16" s="92">
        <f t="shared" si="1"/>
        <v>1875</v>
      </c>
    </row>
    <row r="17" spans="1:10">
      <c r="A17" s="199"/>
      <c r="B17" s="73">
        <v>22000</v>
      </c>
      <c r="C17" s="50">
        <f t="shared" si="2"/>
        <v>506</v>
      </c>
      <c r="D17" s="50">
        <f t="shared" si="3"/>
        <v>44</v>
      </c>
      <c r="E17" s="53">
        <f t="shared" si="4"/>
        <v>550</v>
      </c>
      <c r="F17" s="84">
        <f t="shared" si="5"/>
        <v>1771</v>
      </c>
      <c r="G17" s="85">
        <f t="shared" si="6"/>
        <v>154</v>
      </c>
      <c r="H17" s="170">
        <v>32</v>
      </c>
      <c r="I17" s="83">
        <f t="shared" si="0"/>
        <v>6</v>
      </c>
      <c r="J17" s="92">
        <f t="shared" si="1"/>
        <v>1963</v>
      </c>
    </row>
    <row r="18" spans="1:10">
      <c r="A18" s="199"/>
      <c r="B18" s="73">
        <v>23100</v>
      </c>
      <c r="C18" s="50">
        <f t="shared" si="2"/>
        <v>531</v>
      </c>
      <c r="D18" s="50">
        <f t="shared" si="3"/>
        <v>46</v>
      </c>
      <c r="E18" s="53">
        <f t="shared" si="4"/>
        <v>577</v>
      </c>
      <c r="F18" s="84">
        <f t="shared" si="5"/>
        <v>1860</v>
      </c>
      <c r="G18" s="85">
        <f t="shared" si="6"/>
        <v>162</v>
      </c>
      <c r="H18" s="170">
        <v>32</v>
      </c>
      <c r="I18" s="83">
        <f t="shared" si="0"/>
        <v>6</v>
      </c>
      <c r="J18" s="92">
        <f t="shared" si="1"/>
        <v>2060</v>
      </c>
    </row>
    <row r="19" spans="1:10">
      <c r="A19" s="199"/>
      <c r="B19" s="73">
        <v>24000</v>
      </c>
      <c r="C19" s="50">
        <f t="shared" si="2"/>
        <v>552</v>
      </c>
      <c r="D19" s="50">
        <f t="shared" si="3"/>
        <v>48</v>
      </c>
      <c r="E19" s="53">
        <f t="shared" si="4"/>
        <v>600</v>
      </c>
      <c r="F19" s="84">
        <f t="shared" si="5"/>
        <v>1932</v>
      </c>
      <c r="G19" s="85">
        <f t="shared" si="6"/>
        <v>168</v>
      </c>
      <c r="H19" s="170">
        <v>32</v>
      </c>
      <c r="I19" s="83">
        <f t="shared" si="0"/>
        <v>6</v>
      </c>
      <c r="J19" s="92">
        <f t="shared" si="1"/>
        <v>2138</v>
      </c>
    </row>
    <row r="20" spans="1:10">
      <c r="A20" s="199"/>
      <c r="B20" s="96">
        <v>25250</v>
      </c>
      <c r="C20" s="97">
        <f t="shared" si="2"/>
        <v>581</v>
      </c>
      <c r="D20" s="97">
        <f t="shared" si="3"/>
        <v>51</v>
      </c>
      <c r="E20" s="98">
        <f t="shared" si="4"/>
        <v>632</v>
      </c>
      <c r="F20" s="99">
        <f t="shared" si="5"/>
        <v>2033</v>
      </c>
      <c r="G20" s="100">
        <f t="shared" si="6"/>
        <v>177</v>
      </c>
      <c r="H20" s="170">
        <v>32</v>
      </c>
      <c r="I20" s="101">
        <f t="shared" si="0"/>
        <v>6</v>
      </c>
      <c r="J20" s="102">
        <f t="shared" si="1"/>
        <v>2248</v>
      </c>
    </row>
    <row r="21" spans="1:10" ht="17.25" customHeight="1">
      <c r="A21" s="199"/>
      <c r="B21" s="118">
        <v>26400</v>
      </c>
      <c r="C21" s="119">
        <f t="shared" si="2"/>
        <v>607</v>
      </c>
      <c r="D21" s="119">
        <f t="shared" si="3"/>
        <v>53</v>
      </c>
      <c r="E21" s="120">
        <f t="shared" ref="E21:E23" si="7">C21+D21</f>
        <v>660</v>
      </c>
      <c r="F21" s="121">
        <f t="shared" ref="F21:F23" si="8">ROUND(B21*$F$6*0.7,0)</f>
        <v>2125</v>
      </c>
      <c r="G21" s="101">
        <f t="shared" ref="G21:G23" si="9">ROUND(B21*1%*0.7,0)</f>
        <v>185</v>
      </c>
      <c r="H21" s="170">
        <v>32</v>
      </c>
      <c r="I21" s="101">
        <f t="shared" ref="I21:I23" si="10">ROUND(B21*0.025%,0)</f>
        <v>7</v>
      </c>
      <c r="J21" s="122">
        <f t="shared" ref="J21:J23" si="11">F21+G21+H21+I21</f>
        <v>2349</v>
      </c>
    </row>
    <row r="22" spans="1:10">
      <c r="A22" s="199"/>
      <c r="B22" s="96">
        <v>27600</v>
      </c>
      <c r="C22" s="97">
        <f t="shared" si="2"/>
        <v>635</v>
      </c>
      <c r="D22" s="97">
        <f t="shared" si="3"/>
        <v>55</v>
      </c>
      <c r="E22" s="98">
        <f t="shared" si="7"/>
        <v>690</v>
      </c>
      <c r="F22" s="99">
        <f t="shared" si="8"/>
        <v>2222</v>
      </c>
      <c r="G22" s="100">
        <f t="shared" si="9"/>
        <v>193</v>
      </c>
      <c r="H22" s="170">
        <v>32</v>
      </c>
      <c r="I22" s="101">
        <f t="shared" si="10"/>
        <v>7</v>
      </c>
      <c r="J22" s="102">
        <f t="shared" si="11"/>
        <v>2454</v>
      </c>
    </row>
    <row r="23" spans="1:10" ht="17.25" customHeight="1" thickBot="1">
      <c r="A23" s="200"/>
      <c r="B23" s="104">
        <v>28590</v>
      </c>
      <c r="C23" s="105">
        <f t="shared" si="2"/>
        <v>658</v>
      </c>
      <c r="D23" s="105">
        <f t="shared" si="3"/>
        <v>57</v>
      </c>
      <c r="E23" s="106">
        <f t="shared" si="7"/>
        <v>715</v>
      </c>
      <c r="F23" s="107">
        <f t="shared" si="8"/>
        <v>2301</v>
      </c>
      <c r="G23" s="108">
        <f t="shared" si="9"/>
        <v>200</v>
      </c>
      <c r="H23" s="171">
        <v>32</v>
      </c>
      <c r="I23" s="108">
        <f t="shared" si="10"/>
        <v>7</v>
      </c>
      <c r="J23" s="109">
        <f t="shared" si="11"/>
        <v>2540</v>
      </c>
    </row>
    <row r="24" spans="1:10" ht="17.25" customHeight="1">
      <c r="A24" s="103" t="s">
        <v>157</v>
      </c>
      <c r="B24" s="127">
        <v>29500</v>
      </c>
      <c r="C24" s="128">
        <f t="shared" si="2"/>
        <v>679</v>
      </c>
      <c r="D24" s="128">
        <f t="shared" si="3"/>
        <v>59</v>
      </c>
      <c r="E24" s="129">
        <f t="shared" si="4"/>
        <v>738</v>
      </c>
      <c r="F24" s="130">
        <f t="shared" ref="F24" si="12">ROUND(B24*$F$6*0.7,0)</f>
        <v>2375</v>
      </c>
      <c r="G24" s="90">
        <f t="shared" ref="G24" si="13">ROUND(B24*1%*0.7,0)</f>
        <v>207</v>
      </c>
      <c r="H24" s="90">
        <f>ROUND(B24*0.11%,0)</f>
        <v>32</v>
      </c>
      <c r="I24" s="90">
        <f t="shared" ref="I24" si="14">ROUND(B24*0.025%,0)</f>
        <v>7</v>
      </c>
      <c r="J24" s="131">
        <f t="shared" ref="J24" si="15">F24+G24+H24+I24</f>
        <v>2621</v>
      </c>
    </row>
    <row r="25" spans="1:10">
      <c r="A25" s="95" t="s">
        <v>158</v>
      </c>
      <c r="B25" s="74">
        <v>30300</v>
      </c>
      <c r="C25" s="66">
        <f t="shared" ref="C25:C34" si="16">ROUND(B25*$C$6*0.2,0)</f>
        <v>697</v>
      </c>
      <c r="D25" s="66">
        <f t="shared" ref="D25:D34" si="17">ROUND(B25*$D$6*0.2,0)</f>
        <v>61</v>
      </c>
      <c r="E25" s="67">
        <f t="shared" ref="E25:E44" si="18">C25+D25</f>
        <v>758</v>
      </c>
      <c r="F25" s="86">
        <f t="shared" ref="F25:F34" si="19">ROUND(B25*$F$6*0.7,0)</f>
        <v>2439</v>
      </c>
      <c r="G25" s="87">
        <f t="shared" ref="G25:G34" si="20">ROUND(B25*1%*0.7,0)</f>
        <v>212</v>
      </c>
      <c r="H25" s="90">
        <f t="shared" ref="H25:H44" si="21">ROUND(B25*0.11%,0)</f>
        <v>33</v>
      </c>
      <c r="I25" s="90">
        <f t="shared" ref="I25:I34" si="22">ROUND(B25*0.025%,0)</f>
        <v>8</v>
      </c>
      <c r="J25" s="93">
        <f t="shared" ref="J25:J44" si="23">F25+G25+H25+I25</f>
        <v>2692</v>
      </c>
    </row>
    <row r="26" spans="1:10" ht="17.25">
      <c r="A26" s="51" t="s">
        <v>159</v>
      </c>
      <c r="B26" s="74">
        <v>31800</v>
      </c>
      <c r="C26" s="66">
        <f t="shared" si="16"/>
        <v>731</v>
      </c>
      <c r="D26" s="66">
        <f t="shared" si="17"/>
        <v>64</v>
      </c>
      <c r="E26" s="67">
        <f t="shared" si="18"/>
        <v>795</v>
      </c>
      <c r="F26" s="86">
        <f t="shared" si="19"/>
        <v>2560</v>
      </c>
      <c r="G26" s="87">
        <f t="shared" si="20"/>
        <v>223</v>
      </c>
      <c r="H26" s="90">
        <f t="shared" si="21"/>
        <v>35</v>
      </c>
      <c r="I26" s="90">
        <f t="shared" si="22"/>
        <v>8</v>
      </c>
      <c r="J26" s="93">
        <f t="shared" si="23"/>
        <v>2826</v>
      </c>
    </row>
    <row r="27" spans="1:10">
      <c r="A27" s="95" t="s">
        <v>160</v>
      </c>
      <c r="B27" s="74">
        <v>33300</v>
      </c>
      <c r="C27" s="66">
        <f t="shared" si="16"/>
        <v>766</v>
      </c>
      <c r="D27" s="66">
        <f t="shared" si="17"/>
        <v>67</v>
      </c>
      <c r="E27" s="67">
        <f t="shared" si="18"/>
        <v>833</v>
      </c>
      <c r="F27" s="86">
        <f t="shared" si="19"/>
        <v>2681</v>
      </c>
      <c r="G27" s="87">
        <f t="shared" si="20"/>
        <v>233</v>
      </c>
      <c r="H27" s="90">
        <f t="shared" si="21"/>
        <v>37</v>
      </c>
      <c r="I27" s="90">
        <f t="shared" si="22"/>
        <v>8</v>
      </c>
      <c r="J27" s="93">
        <f t="shared" si="23"/>
        <v>2959</v>
      </c>
    </row>
    <row r="28" spans="1:10" ht="17.25">
      <c r="A28" s="51" t="s">
        <v>161</v>
      </c>
      <c r="B28" s="74">
        <v>34800</v>
      </c>
      <c r="C28" s="66">
        <f t="shared" si="16"/>
        <v>800</v>
      </c>
      <c r="D28" s="66">
        <f t="shared" si="17"/>
        <v>70</v>
      </c>
      <c r="E28" s="67">
        <f t="shared" si="18"/>
        <v>870</v>
      </c>
      <c r="F28" s="86">
        <f t="shared" si="19"/>
        <v>2801</v>
      </c>
      <c r="G28" s="87">
        <f t="shared" si="20"/>
        <v>244</v>
      </c>
      <c r="H28" s="90">
        <f t="shared" si="21"/>
        <v>38</v>
      </c>
      <c r="I28" s="90">
        <f t="shared" si="22"/>
        <v>9</v>
      </c>
      <c r="J28" s="93">
        <f t="shared" si="23"/>
        <v>3092</v>
      </c>
    </row>
    <row r="29" spans="1:10">
      <c r="A29" s="95" t="s">
        <v>162</v>
      </c>
      <c r="B29" s="74">
        <v>36300</v>
      </c>
      <c r="C29" s="66">
        <f t="shared" si="16"/>
        <v>835</v>
      </c>
      <c r="D29" s="66">
        <f t="shared" si="17"/>
        <v>73</v>
      </c>
      <c r="E29" s="67">
        <f t="shared" si="18"/>
        <v>908</v>
      </c>
      <c r="F29" s="86">
        <f t="shared" si="19"/>
        <v>2922</v>
      </c>
      <c r="G29" s="87">
        <f t="shared" si="20"/>
        <v>254</v>
      </c>
      <c r="H29" s="87">
        <f t="shared" si="21"/>
        <v>40</v>
      </c>
      <c r="I29" s="90">
        <f t="shared" si="22"/>
        <v>9</v>
      </c>
      <c r="J29" s="93">
        <f t="shared" si="23"/>
        <v>3225</v>
      </c>
    </row>
    <row r="30" spans="1:10" ht="17.25">
      <c r="A30" s="51" t="s">
        <v>163</v>
      </c>
      <c r="B30" s="74">
        <v>38200</v>
      </c>
      <c r="C30" s="66">
        <f t="shared" si="16"/>
        <v>879</v>
      </c>
      <c r="D30" s="66">
        <f t="shared" si="17"/>
        <v>76</v>
      </c>
      <c r="E30" s="67">
        <f t="shared" si="18"/>
        <v>955</v>
      </c>
      <c r="F30" s="86">
        <f t="shared" si="19"/>
        <v>3075</v>
      </c>
      <c r="G30" s="87">
        <f t="shared" si="20"/>
        <v>267</v>
      </c>
      <c r="H30" s="87">
        <f t="shared" si="21"/>
        <v>42</v>
      </c>
      <c r="I30" s="90">
        <f t="shared" si="22"/>
        <v>10</v>
      </c>
      <c r="J30" s="93">
        <f t="shared" si="23"/>
        <v>3394</v>
      </c>
    </row>
    <row r="31" spans="1:10">
      <c r="A31" s="95" t="s">
        <v>164</v>
      </c>
      <c r="B31" s="74">
        <v>40100</v>
      </c>
      <c r="C31" s="66">
        <f t="shared" si="16"/>
        <v>922</v>
      </c>
      <c r="D31" s="66">
        <f t="shared" si="17"/>
        <v>80</v>
      </c>
      <c r="E31" s="67">
        <f t="shared" si="18"/>
        <v>1002</v>
      </c>
      <c r="F31" s="86">
        <f t="shared" si="19"/>
        <v>3228</v>
      </c>
      <c r="G31" s="87">
        <f t="shared" si="20"/>
        <v>281</v>
      </c>
      <c r="H31" s="87">
        <f t="shared" si="21"/>
        <v>44</v>
      </c>
      <c r="I31" s="90">
        <f t="shared" si="22"/>
        <v>10</v>
      </c>
      <c r="J31" s="93">
        <f t="shared" si="23"/>
        <v>3563</v>
      </c>
    </row>
    <row r="32" spans="1:10" ht="17.25">
      <c r="A32" s="51" t="s">
        <v>165</v>
      </c>
      <c r="B32" s="74">
        <v>42000</v>
      </c>
      <c r="C32" s="66">
        <f t="shared" si="16"/>
        <v>966</v>
      </c>
      <c r="D32" s="66">
        <f t="shared" si="17"/>
        <v>84</v>
      </c>
      <c r="E32" s="67">
        <f t="shared" si="18"/>
        <v>1050</v>
      </c>
      <c r="F32" s="86">
        <f t="shared" si="19"/>
        <v>3381</v>
      </c>
      <c r="G32" s="87">
        <f t="shared" si="20"/>
        <v>294</v>
      </c>
      <c r="H32" s="87">
        <f t="shared" si="21"/>
        <v>46</v>
      </c>
      <c r="I32" s="90">
        <f t="shared" si="22"/>
        <v>11</v>
      </c>
      <c r="J32" s="93">
        <f t="shared" si="23"/>
        <v>3732</v>
      </c>
    </row>
    <row r="33" spans="1:10">
      <c r="A33" s="95" t="s">
        <v>166</v>
      </c>
      <c r="B33" s="74">
        <v>43900</v>
      </c>
      <c r="C33" s="66">
        <f t="shared" si="16"/>
        <v>1010</v>
      </c>
      <c r="D33" s="66">
        <f t="shared" si="17"/>
        <v>88</v>
      </c>
      <c r="E33" s="67">
        <f t="shared" si="18"/>
        <v>1098</v>
      </c>
      <c r="F33" s="86">
        <f t="shared" si="19"/>
        <v>3534</v>
      </c>
      <c r="G33" s="87">
        <f t="shared" si="20"/>
        <v>307</v>
      </c>
      <c r="H33" s="87">
        <f t="shared" si="21"/>
        <v>48</v>
      </c>
      <c r="I33" s="90">
        <f t="shared" si="22"/>
        <v>11</v>
      </c>
      <c r="J33" s="93">
        <f t="shared" si="23"/>
        <v>3900</v>
      </c>
    </row>
    <row r="34" spans="1:10" ht="17.25">
      <c r="A34" s="51" t="s">
        <v>167</v>
      </c>
      <c r="B34" s="75">
        <v>45800</v>
      </c>
      <c r="C34" s="66">
        <f t="shared" si="16"/>
        <v>1053</v>
      </c>
      <c r="D34" s="66">
        <f t="shared" si="17"/>
        <v>92</v>
      </c>
      <c r="E34" s="67">
        <f t="shared" si="18"/>
        <v>1145</v>
      </c>
      <c r="F34" s="86">
        <f t="shared" si="19"/>
        <v>3687</v>
      </c>
      <c r="G34" s="87">
        <f t="shared" si="20"/>
        <v>321</v>
      </c>
      <c r="H34" s="87">
        <f t="shared" si="21"/>
        <v>50</v>
      </c>
      <c r="I34" s="90">
        <f t="shared" si="22"/>
        <v>11</v>
      </c>
      <c r="J34" s="93">
        <f t="shared" si="23"/>
        <v>4069</v>
      </c>
    </row>
    <row r="35" spans="1:10">
      <c r="A35" s="95" t="s">
        <v>168</v>
      </c>
      <c r="B35" s="75">
        <v>48200</v>
      </c>
      <c r="C35" s="66">
        <v>1053</v>
      </c>
      <c r="D35" s="66">
        <v>92</v>
      </c>
      <c r="E35" s="78">
        <f t="shared" si="18"/>
        <v>1145</v>
      </c>
      <c r="F35" s="88">
        <v>3687</v>
      </c>
      <c r="G35" s="89">
        <v>321</v>
      </c>
      <c r="H35" s="87">
        <f t="shared" si="21"/>
        <v>53</v>
      </c>
      <c r="I35" s="90">
        <v>11</v>
      </c>
      <c r="J35" s="94">
        <f t="shared" si="23"/>
        <v>4072</v>
      </c>
    </row>
    <row r="36" spans="1:10" ht="17.25">
      <c r="A36" s="51" t="s">
        <v>169</v>
      </c>
      <c r="B36" s="75">
        <v>50600</v>
      </c>
      <c r="C36" s="66">
        <v>1053</v>
      </c>
      <c r="D36" s="66">
        <v>92</v>
      </c>
      <c r="E36" s="78">
        <f t="shared" si="18"/>
        <v>1145</v>
      </c>
      <c r="F36" s="88">
        <v>3687</v>
      </c>
      <c r="G36" s="89">
        <v>321</v>
      </c>
      <c r="H36" s="87">
        <f t="shared" si="21"/>
        <v>56</v>
      </c>
      <c r="I36" s="90">
        <v>11</v>
      </c>
      <c r="J36" s="94">
        <f t="shared" si="23"/>
        <v>4075</v>
      </c>
    </row>
    <row r="37" spans="1:10">
      <c r="A37" s="95" t="s">
        <v>170</v>
      </c>
      <c r="B37" s="75">
        <v>53000</v>
      </c>
      <c r="C37" s="66">
        <v>1053</v>
      </c>
      <c r="D37" s="66">
        <v>92</v>
      </c>
      <c r="E37" s="78">
        <f t="shared" si="18"/>
        <v>1145</v>
      </c>
      <c r="F37" s="88">
        <v>3687</v>
      </c>
      <c r="G37" s="89">
        <v>321</v>
      </c>
      <c r="H37" s="87">
        <f t="shared" si="21"/>
        <v>58</v>
      </c>
      <c r="I37" s="90">
        <v>11</v>
      </c>
      <c r="J37" s="94">
        <f t="shared" si="23"/>
        <v>4077</v>
      </c>
    </row>
    <row r="38" spans="1:10" ht="17.25">
      <c r="A38" s="51" t="s">
        <v>171</v>
      </c>
      <c r="B38" s="75">
        <v>55400</v>
      </c>
      <c r="C38" s="66">
        <v>1053</v>
      </c>
      <c r="D38" s="66">
        <v>92</v>
      </c>
      <c r="E38" s="78">
        <f t="shared" si="18"/>
        <v>1145</v>
      </c>
      <c r="F38" s="88">
        <v>3687</v>
      </c>
      <c r="G38" s="89">
        <v>321</v>
      </c>
      <c r="H38" s="87">
        <f t="shared" si="21"/>
        <v>61</v>
      </c>
      <c r="I38" s="90">
        <v>11</v>
      </c>
      <c r="J38" s="94">
        <f t="shared" si="23"/>
        <v>4080</v>
      </c>
    </row>
    <row r="39" spans="1:10">
      <c r="A39" s="95" t="s">
        <v>172</v>
      </c>
      <c r="B39" s="75">
        <v>57800</v>
      </c>
      <c r="C39" s="66">
        <v>1053</v>
      </c>
      <c r="D39" s="66">
        <v>92</v>
      </c>
      <c r="E39" s="78">
        <f t="shared" si="18"/>
        <v>1145</v>
      </c>
      <c r="F39" s="88">
        <v>3687</v>
      </c>
      <c r="G39" s="89">
        <v>321</v>
      </c>
      <c r="H39" s="87">
        <f t="shared" si="21"/>
        <v>64</v>
      </c>
      <c r="I39" s="90">
        <v>11</v>
      </c>
      <c r="J39" s="94">
        <f t="shared" si="23"/>
        <v>4083</v>
      </c>
    </row>
    <row r="40" spans="1:10" ht="17.25">
      <c r="A40" s="51" t="s">
        <v>173</v>
      </c>
      <c r="B40" s="75">
        <v>60800</v>
      </c>
      <c r="C40" s="66">
        <v>1053</v>
      </c>
      <c r="D40" s="66">
        <v>92</v>
      </c>
      <c r="E40" s="78">
        <f t="shared" si="18"/>
        <v>1145</v>
      </c>
      <c r="F40" s="88">
        <v>3687</v>
      </c>
      <c r="G40" s="89">
        <v>321</v>
      </c>
      <c r="H40" s="87">
        <f t="shared" si="21"/>
        <v>67</v>
      </c>
      <c r="I40" s="90">
        <v>11</v>
      </c>
      <c r="J40" s="94">
        <f t="shared" si="23"/>
        <v>4086</v>
      </c>
    </row>
    <row r="41" spans="1:10">
      <c r="A41" s="95" t="s">
        <v>174</v>
      </c>
      <c r="B41" s="75">
        <v>63800</v>
      </c>
      <c r="C41" s="66">
        <v>1053</v>
      </c>
      <c r="D41" s="66">
        <v>92</v>
      </c>
      <c r="E41" s="78">
        <f t="shared" si="18"/>
        <v>1145</v>
      </c>
      <c r="F41" s="88">
        <v>3687</v>
      </c>
      <c r="G41" s="89">
        <v>321</v>
      </c>
      <c r="H41" s="87">
        <f t="shared" si="21"/>
        <v>70</v>
      </c>
      <c r="I41" s="90">
        <v>11</v>
      </c>
      <c r="J41" s="94">
        <f t="shared" si="23"/>
        <v>4089</v>
      </c>
    </row>
    <row r="42" spans="1:10" ht="17.25">
      <c r="A42" s="51" t="s">
        <v>175</v>
      </c>
      <c r="B42" s="75">
        <v>66800</v>
      </c>
      <c r="C42" s="66">
        <v>1053</v>
      </c>
      <c r="D42" s="66">
        <v>92</v>
      </c>
      <c r="E42" s="78">
        <f t="shared" si="18"/>
        <v>1145</v>
      </c>
      <c r="F42" s="88">
        <v>3687</v>
      </c>
      <c r="G42" s="89">
        <v>321</v>
      </c>
      <c r="H42" s="87">
        <f t="shared" si="21"/>
        <v>73</v>
      </c>
      <c r="I42" s="90">
        <v>11</v>
      </c>
      <c r="J42" s="94">
        <f t="shared" si="23"/>
        <v>4092</v>
      </c>
    </row>
    <row r="43" spans="1:10">
      <c r="A43" s="95" t="s">
        <v>176</v>
      </c>
      <c r="B43" s="75">
        <v>69800</v>
      </c>
      <c r="C43" s="66">
        <v>1053</v>
      </c>
      <c r="D43" s="66">
        <v>92</v>
      </c>
      <c r="E43" s="78">
        <f t="shared" si="18"/>
        <v>1145</v>
      </c>
      <c r="F43" s="88">
        <v>3687</v>
      </c>
      <c r="G43" s="89">
        <v>321</v>
      </c>
      <c r="H43" s="87">
        <f t="shared" si="21"/>
        <v>77</v>
      </c>
      <c r="I43" s="90">
        <v>11</v>
      </c>
      <c r="J43" s="94">
        <f t="shared" si="23"/>
        <v>4096</v>
      </c>
    </row>
    <row r="44" spans="1:10" ht="18" thickBot="1">
      <c r="A44" s="169" t="s">
        <v>177</v>
      </c>
      <c r="B44" s="110">
        <v>72800</v>
      </c>
      <c r="C44" s="114">
        <v>1053</v>
      </c>
      <c r="D44" s="114">
        <v>92</v>
      </c>
      <c r="E44" s="115">
        <f t="shared" si="18"/>
        <v>1145</v>
      </c>
      <c r="F44" s="113">
        <v>3687</v>
      </c>
      <c r="G44" s="114">
        <v>321</v>
      </c>
      <c r="H44" s="114">
        <f t="shared" si="21"/>
        <v>80</v>
      </c>
      <c r="I44" s="114">
        <v>11</v>
      </c>
      <c r="J44" s="115">
        <f t="shared" si="23"/>
        <v>4099</v>
      </c>
    </row>
    <row r="46" spans="1:10" ht="17.25">
      <c r="A46" s="205" t="s">
        <v>182</v>
      </c>
      <c r="B46" s="205"/>
      <c r="C46" s="205"/>
      <c r="D46" s="205"/>
      <c r="E46" s="205"/>
      <c r="F46" s="205"/>
      <c r="G46" s="205"/>
      <c r="H46" s="205"/>
      <c r="I46" s="205"/>
      <c r="J46" s="205"/>
    </row>
    <row r="47" spans="1:10" ht="17.25">
      <c r="A47" s="204" t="s">
        <v>198</v>
      </c>
      <c r="B47" s="204"/>
      <c r="C47" s="204"/>
      <c r="D47" s="204"/>
      <c r="E47" s="204"/>
      <c r="F47" s="204"/>
      <c r="G47" s="204"/>
      <c r="H47" s="204"/>
      <c r="I47" s="204"/>
      <c r="J47" s="204"/>
    </row>
    <row r="48" spans="1:10" ht="17.25">
      <c r="A48" s="205" t="s">
        <v>156</v>
      </c>
      <c r="B48" s="205"/>
      <c r="C48" s="205"/>
      <c r="D48" s="205"/>
      <c r="E48" s="205"/>
      <c r="F48" s="205"/>
      <c r="G48" s="205"/>
      <c r="H48" s="205"/>
      <c r="I48" s="205"/>
      <c r="J48" s="205"/>
    </row>
    <row r="49" spans="1:10">
      <c r="A49" s="2" t="s">
        <v>15</v>
      </c>
      <c r="B49" s="2"/>
      <c r="C49" s="2"/>
      <c r="D49" s="2"/>
      <c r="E49" s="2"/>
      <c r="F49" s="2"/>
      <c r="G49" s="2"/>
      <c r="H49" s="2"/>
      <c r="I49" s="2"/>
      <c r="J49" s="3"/>
    </row>
    <row r="50" spans="1:10">
      <c r="A50" s="201" t="s">
        <v>6</v>
      </c>
      <c r="B50" s="201"/>
      <c r="C50" s="201"/>
      <c r="D50" s="201"/>
      <c r="E50" s="201"/>
      <c r="F50" s="201"/>
      <c r="G50" s="201"/>
      <c r="H50" s="64"/>
      <c r="I50" s="64"/>
      <c r="J50" s="3"/>
    </row>
    <row r="51" spans="1:10">
      <c r="A51" s="201" t="s">
        <v>183</v>
      </c>
      <c r="B51" s="201"/>
      <c r="C51" s="201"/>
      <c r="D51" s="201"/>
      <c r="E51" s="201"/>
      <c r="F51" s="201"/>
      <c r="G51" s="201"/>
      <c r="H51" s="201"/>
      <c r="I51" s="201"/>
      <c r="J51" s="201"/>
    </row>
    <row r="52" spans="1:10">
      <c r="A52" s="206" t="s">
        <v>7</v>
      </c>
      <c r="B52" s="206"/>
      <c r="C52" s="206"/>
      <c r="D52" s="206"/>
      <c r="E52" s="206"/>
      <c r="F52" s="206"/>
      <c r="G52" s="206"/>
      <c r="H52" s="206"/>
      <c r="I52" s="206"/>
      <c r="J52" s="206"/>
    </row>
    <row r="53" spans="1:10">
      <c r="A53" s="201" t="s">
        <v>195</v>
      </c>
      <c r="B53" s="201"/>
      <c r="C53" s="201"/>
      <c r="D53" s="201"/>
      <c r="E53" s="201"/>
      <c r="F53" s="201"/>
      <c r="G53" s="201"/>
      <c r="H53" s="201"/>
      <c r="I53" s="201"/>
      <c r="J53" s="201"/>
    </row>
    <row r="54" spans="1:10">
      <c r="A54" s="201" t="s">
        <v>16</v>
      </c>
      <c r="B54" s="201"/>
      <c r="C54" s="201"/>
      <c r="D54" s="201"/>
      <c r="E54" s="201"/>
      <c r="F54" s="201"/>
      <c r="G54" s="201"/>
      <c r="H54" s="64"/>
      <c r="I54" s="64"/>
      <c r="J54" s="3"/>
    </row>
    <row r="55" spans="1:10" ht="17.25">
      <c r="A55" s="202" t="s">
        <v>199</v>
      </c>
      <c r="B55" s="202"/>
      <c r="C55" s="202"/>
      <c r="D55" s="202"/>
      <c r="E55" s="202"/>
      <c r="F55" s="202"/>
      <c r="G55" s="202"/>
      <c r="H55" s="65"/>
      <c r="I55" s="65"/>
      <c r="J55" s="3"/>
    </row>
    <row r="56" spans="1:10" ht="35.25" customHeight="1">
      <c r="A56" s="203" t="s">
        <v>196</v>
      </c>
      <c r="B56" s="203"/>
      <c r="C56" s="203"/>
      <c r="D56" s="203"/>
      <c r="E56" s="203"/>
      <c r="F56" s="203"/>
      <c r="G56" s="203"/>
      <c r="H56" s="203"/>
      <c r="I56" s="3"/>
      <c r="J56" s="3"/>
    </row>
    <row r="57" spans="1:10" ht="17.25">
      <c r="A57" s="203"/>
      <c r="B57" s="203"/>
      <c r="C57" s="203"/>
      <c r="D57" s="203"/>
      <c r="E57" s="203"/>
      <c r="F57" s="203"/>
      <c r="G57" s="203"/>
      <c r="H57" s="203"/>
      <c r="I57" s="3"/>
      <c r="J57" s="3"/>
    </row>
  </sheetData>
  <mergeCells count="26">
    <mergeCell ref="A7:A23"/>
    <mergeCell ref="A54:G54"/>
    <mergeCell ref="A55:G55"/>
    <mergeCell ref="A56:H56"/>
    <mergeCell ref="A57:H57"/>
    <mergeCell ref="A47:J47"/>
    <mergeCell ref="A48:J48"/>
    <mergeCell ref="A50:G50"/>
    <mergeCell ref="A51:J51"/>
    <mergeCell ref="A52:J52"/>
    <mergeCell ref="A53:J53"/>
    <mergeCell ref="A46:J46"/>
    <mergeCell ref="B1:J1"/>
    <mergeCell ref="B2:J2"/>
    <mergeCell ref="A3:A6"/>
    <mergeCell ref="B3:B6"/>
    <mergeCell ref="C3:E3"/>
    <mergeCell ref="F3:J3"/>
    <mergeCell ref="C4:C5"/>
    <mergeCell ref="D4:D5"/>
    <mergeCell ref="E4:E6"/>
    <mergeCell ref="F4:F5"/>
    <mergeCell ref="G4:G5"/>
    <mergeCell ref="H4:H5"/>
    <mergeCell ref="I4:I5"/>
    <mergeCell ref="J4:J6"/>
  </mergeCells>
  <phoneticPr fontId="2" type="noConversion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391C-7724-47DD-A0DA-332D9D0EEDAF}">
  <dimension ref="A1:L56"/>
  <sheetViews>
    <sheetView zoomScaleNormal="100" workbookViewId="0">
      <selection activeCell="K9" sqref="K9"/>
    </sheetView>
  </sheetViews>
  <sheetFormatPr defaultRowHeight="16.5"/>
  <cols>
    <col min="2" max="2" width="13.75" customWidth="1"/>
    <col min="3" max="3" width="13.625" customWidth="1"/>
    <col min="4" max="4" width="13" customWidth="1"/>
    <col min="6" max="6" width="12.5" customWidth="1"/>
    <col min="7" max="7" width="14.625" customWidth="1"/>
    <col min="8" max="8" width="10.75" customWidth="1"/>
    <col min="9" max="9" width="12.125" customWidth="1"/>
    <col min="10" max="10" width="9.75" customWidth="1"/>
  </cols>
  <sheetData>
    <row r="1" spans="1:12" ht="27">
      <c r="B1" s="173" t="s">
        <v>148</v>
      </c>
      <c r="C1" s="173"/>
      <c r="D1" s="173"/>
      <c r="E1" s="173"/>
      <c r="F1" s="173"/>
      <c r="G1" s="173"/>
      <c r="H1" s="173"/>
      <c r="I1" s="173"/>
      <c r="J1" s="60"/>
    </row>
    <row r="2" spans="1:12" ht="17.25" customHeight="1" thickBot="1">
      <c r="B2" s="207" t="s">
        <v>197</v>
      </c>
      <c r="C2" s="207"/>
      <c r="D2" s="207"/>
      <c r="E2" s="207"/>
      <c r="F2" s="207"/>
      <c r="G2" s="207"/>
      <c r="H2" s="207"/>
      <c r="I2" s="207"/>
      <c r="J2" s="59"/>
    </row>
    <row r="3" spans="1:12" ht="18" thickBot="1">
      <c r="A3" s="208" t="s">
        <v>17</v>
      </c>
      <c r="B3" s="208" t="s">
        <v>0</v>
      </c>
      <c r="C3" s="209" t="s">
        <v>147</v>
      </c>
      <c r="D3" s="210"/>
      <c r="E3" s="210"/>
      <c r="F3" s="210" t="s">
        <v>146</v>
      </c>
      <c r="G3" s="210"/>
      <c r="H3" s="210"/>
      <c r="I3" s="210"/>
      <c r="J3" s="57"/>
    </row>
    <row r="4" spans="1:12" ht="17.25" thickBot="1">
      <c r="A4" s="208"/>
      <c r="B4" s="208"/>
      <c r="C4" s="208" t="s">
        <v>1</v>
      </c>
      <c r="D4" s="209" t="s">
        <v>151</v>
      </c>
      <c r="E4" s="211" t="s">
        <v>3</v>
      </c>
      <c r="F4" s="208" t="s">
        <v>1</v>
      </c>
      <c r="G4" s="208" t="s">
        <v>4</v>
      </c>
      <c r="H4" s="212" t="s">
        <v>5</v>
      </c>
      <c r="I4" s="212" t="s">
        <v>3</v>
      </c>
      <c r="L4" s="56"/>
    </row>
    <row r="5" spans="1:12" ht="17.25" thickBot="1">
      <c r="A5" s="208"/>
      <c r="B5" s="208"/>
      <c r="C5" s="208"/>
      <c r="D5" s="209"/>
      <c r="E5" s="211"/>
      <c r="F5" s="208"/>
      <c r="G5" s="208"/>
      <c r="H5" s="212"/>
      <c r="I5" s="212"/>
    </row>
    <row r="6" spans="1:12" ht="18" thickBot="1">
      <c r="A6" s="208"/>
      <c r="B6" s="208"/>
      <c r="C6" s="125">
        <v>0.115</v>
      </c>
      <c r="D6" s="61">
        <v>0.01</v>
      </c>
      <c r="E6" s="211"/>
      <c r="F6" s="125">
        <v>0.115</v>
      </c>
      <c r="G6" s="62">
        <v>1.1000000000000001E-3</v>
      </c>
      <c r="H6" s="63">
        <v>2.5000000000000001E-4</v>
      </c>
      <c r="I6" s="212"/>
    </row>
    <row r="7" spans="1:12" ht="16.5" customHeight="1">
      <c r="A7" s="198" t="s">
        <v>8</v>
      </c>
      <c r="B7" s="72">
        <v>11100</v>
      </c>
      <c r="C7" s="68">
        <f>ROUND(B7*$C$6*0.2,0)</f>
        <v>255</v>
      </c>
      <c r="D7" s="58">
        <v>0</v>
      </c>
      <c r="E7" s="71">
        <f>C7+D7</f>
        <v>255</v>
      </c>
      <c r="F7" s="82">
        <f>ROUND(B7*$F$6*0.7,0)</f>
        <v>894</v>
      </c>
      <c r="G7" s="172">
        <v>32</v>
      </c>
      <c r="H7" s="83">
        <f>ROUND(B7*0.025%,0)</f>
        <v>3</v>
      </c>
      <c r="I7" s="91">
        <f>F7+G7+H7</f>
        <v>929</v>
      </c>
    </row>
    <row r="8" spans="1:12">
      <c r="A8" s="199"/>
      <c r="B8" s="73">
        <v>12540</v>
      </c>
      <c r="C8" s="69">
        <f t="shared" ref="C8:C22" si="0">ROUND(B8*$C$6*0.2,0)</f>
        <v>288</v>
      </c>
      <c r="D8" s="58">
        <v>0</v>
      </c>
      <c r="E8" s="53">
        <f t="shared" ref="E8:E21" si="1">C8+D8</f>
        <v>288</v>
      </c>
      <c r="F8" s="84">
        <f t="shared" ref="F8:F22" si="2">ROUND(B8*$F$6*0.7,0)</f>
        <v>1009</v>
      </c>
      <c r="G8" s="172">
        <v>32</v>
      </c>
      <c r="H8" s="85">
        <f t="shared" ref="H8:H22" si="3">ROUND(B8*0.025%,0)</f>
        <v>3</v>
      </c>
      <c r="I8" s="92">
        <f t="shared" ref="I8:I22" si="4">F8+G8+H8</f>
        <v>1044</v>
      </c>
    </row>
    <row r="9" spans="1:12">
      <c r="A9" s="199"/>
      <c r="B9" s="73">
        <v>13500</v>
      </c>
      <c r="C9" s="69">
        <f t="shared" si="0"/>
        <v>311</v>
      </c>
      <c r="D9" s="50">
        <v>0</v>
      </c>
      <c r="E9" s="53">
        <f t="shared" si="1"/>
        <v>311</v>
      </c>
      <c r="F9" s="84">
        <f t="shared" si="2"/>
        <v>1087</v>
      </c>
      <c r="G9" s="172">
        <v>32</v>
      </c>
      <c r="H9" s="85">
        <f t="shared" si="3"/>
        <v>3</v>
      </c>
      <c r="I9" s="92">
        <f t="shared" si="4"/>
        <v>1122</v>
      </c>
    </row>
    <row r="10" spans="1:12">
      <c r="A10" s="199"/>
      <c r="B10" s="73">
        <v>15840</v>
      </c>
      <c r="C10" s="69">
        <f t="shared" si="0"/>
        <v>364</v>
      </c>
      <c r="D10" s="50">
        <v>0</v>
      </c>
      <c r="E10" s="53">
        <f t="shared" si="1"/>
        <v>364</v>
      </c>
      <c r="F10" s="84">
        <f t="shared" si="2"/>
        <v>1275</v>
      </c>
      <c r="G10" s="172">
        <v>32</v>
      </c>
      <c r="H10" s="85">
        <f t="shared" si="3"/>
        <v>4</v>
      </c>
      <c r="I10" s="92">
        <f t="shared" si="4"/>
        <v>1311</v>
      </c>
    </row>
    <row r="11" spans="1:12">
      <c r="A11" s="199"/>
      <c r="B11" s="73">
        <v>16500</v>
      </c>
      <c r="C11" s="69">
        <f t="shared" si="0"/>
        <v>380</v>
      </c>
      <c r="D11" s="50">
        <v>0</v>
      </c>
      <c r="E11" s="53">
        <f t="shared" si="1"/>
        <v>380</v>
      </c>
      <c r="F11" s="84">
        <f t="shared" si="2"/>
        <v>1328</v>
      </c>
      <c r="G11" s="172">
        <v>32</v>
      </c>
      <c r="H11" s="85">
        <f t="shared" si="3"/>
        <v>4</v>
      </c>
      <c r="I11" s="92">
        <f t="shared" si="4"/>
        <v>1364</v>
      </c>
    </row>
    <row r="12" spans="1:12">
      <c r="A12" s="199"/>
      <c r="B12" s="73">
        <v>17280</v>
      </c>
      <c r="C12" s="69">
        <f t="shared" si="0"/>
        <v>397</v>
      </c>
      <c r="D12" s="50">
        <v>0</v>
      </c>
      <c r="E12" s="53">
        <f t="shared" si="1"/>
        <v>397</v>
      </c>
      <c r="F12" s="84">
        <f t="shared" si="2"/>
        <v>1391</v>
      </c>
      <c r="G12" s="172">
        <v>32</v>
      </c>
      <c r="H12" s="85">
        <f t="shared" si="3"/>
        <v>4</v>
      </c>
      <c r="I12" s="92">
        <f t="shared" si="4"/>
        <v>1427</v>
      </c>
    </row>
    <row r="13" spans="1:12">
      <c r="A13" s="199"/>
      <c r="B13" s="73">
        <v>17880</v>
      </c>
      <c r="C13" s="69">
        <f t="shared" si="0"/>
        <v>411</v>
      </c>
      <c r="D13" s="50">
        <v>0</v>
      </c>
      <c r="E13" s="53">
        <f t="shared" si="1"/>
        <v>411</v>
      </c>
      <c r="F13" s="84">
        <f t="shared" si="2"/>
        <v>1439</v>
      </c>
      <c r="G13" s="172">
        <v>32</v>
      </c>
      <c r="H13" s="85">
        <f t="shared" si="3"/>
        <v>4</v>
      </c>
      <c r="I13" s="92">
        <f t="shared" si="4"/>
        <v>1475</v>
      </c>
    </row>
    <row r="14" spans="1:12">
      <c r="A14" s="199"/>
      <c r="B14" s="73">
        <v>19047</v>
      </c>
      <c r="C14" s="69">
        <f t="shared" si="0"/>
        <v>438</v>
      </c>
      <c r="D14" s="50">
        <v>0</v>
      </c>
      <c r="E14" s="53">
        <f t="shared" si="1"/>
        <v>438</v>
      </c>
      <c r="F14" s="84">
        <f t="shared" si="2"/>
        <v>1533</v>
      </c>
      <c r="G14" s="172">
        <v>32</v>
      </c>
      <c r="H14" s="85">
        <f t="shared" si="3"/>
        <v>5</v>
      </c>
      <c r="I14" s="92">
        <f t="shared" si="4"/>
        <v>1570</v>
      </c>
    </row>
    <row r="15" spans="1:12">
      <c r="A15" s="199"/>
      <c r="B15" s="73">
        <v>20008</v>
      </c>
      <c r="C15" s="69">
        <f t="shared" si="0"/>
        <v>460</v>
      </c>
      <c r="D15" s="50">
        <v>0</v>
      </c>
      <c r="E15" s="53">
        <f t="shared" si="1"/>
        <v>460</v>
      </c>
      <c r="F15" s="84">
        <f t="shared" si="2"/>
        <v>1611</v>
      </c>
      <c r="G15" s="172">
        <v>32</v>
      </c>
      <c r="H15" s="85">
        <f t="shared" si="3"/>
        <v>5</v>
      </c>
      <c r="I15" s="92">
        <f t="shared" si="4"/>
        <v>1648</v>
      </c>
    </row>
    <row r="16" spans="1:12">
      <c r="A16" s="199"/>
      <c r="B16" s="73">
        <v>21009</v>
      </c>
      <c r="C16" s="69">
        <f t="shared" si="0"/>
        <v>483</v>
      </c>
      <c r="D16" s="50">
        <v>0</v>
      </c>
      <c r="E16" s="53">
        <f t="shared" si="1"/>
        <v>483</v>
      </c>
      <c r="F16" s="84">
        <f t="shared" si="2"/>
        <v>1691</v>
      </c>
      <c r="G16" s="172">
        <v>32</v>
      </c>
      <c r="H16" s="85">
        <f t="shared" si="3"/>
        <v>5</v>
      </c>
      <c r="I16" s="92">
        <f t="shared" si="4"/>
        <v>1728</v>
      </c>
    </row>
    <row r="17" spans="1:9">
      <c r="A17" s="199"/>
      <c r="B17" s="73">
        <v>22000</v>
      </c>
      <c r="C17" s="69">
        <f t="shared" si="0"/>
        <v>506</v>
      </c>
      <c r="D17" s="50">
        <v>0</v>
      </c>
      <c r="E17" s="53">
        <f t="shared" si="1"/>
        <v>506</v>
      </c>
      <c r="F17" s="84">
        <f t="shared" si="2"/>
        <v>1771</v>
      </c>
      <c r="G17" s="172">
        <v>32</v>
      </c>
      <c r="H17" s="85">
        <f t="shared" si="3"/>
        <v>6</v>
      </c>
      <c r="I17" s="92">
        <f t="shared" si="4"/>
        <v>1809</v>
      </c>
    </row>
    <row r="18" spans="1:9">
      <c r="A18" s="199"/>
      <c r="B18" s="73">
        <v>23100</v>
      </c>
      <c r="C18" s="69">
        <f t="shared" si="0"/>
        <v>531</v>
      </c>
      <c r="D18" s="50">
        <v>0</v>
      </c>
      <c r="E18" s="53">
        <f t="shared" si="1"/>
        <v>531</v>
      </c>
      <c r="F18" s="84">
        <f t="shared" si="2"/>
        <v>1860</v>
      </c>
      <c r="G18" s="172">
        <v>32</v>
      </c>
      <c r="H18" s="85">
        <f t="shared" si="3"/>
        <v>6</v>
      </c>
      <c r="I18" s="92">
        <f t="shared" si="4"/>
        <v>1898</v>
      </c>
    </row>
    <row r="19" spans="1:9">
      <c r="A19" s="199"/>
      <c r="B19" s="73">
        <v>24000</v>
      </c>
      <c r="C19" s="69">
        <f t="shared" si="0"/>
        <v>552</v>
      </c>
      <c r="D19" s="50">
        <v>0</v>
      </c>
      <c r="E19" s="53">
        <f t="shared" si="1"/>
        <v>552</v>
      </c>
      <c r="F19" s="84">
        <f t="shared" si="2"/>
        <v>1932</v>
      </c>
      <c r="G19" s="172">
        <v>32</v>
      </c>
      <c r="H19" s="85">
        <f t="shared" si="3"/>
        <v>6</v>
      </c>
      <c r="I19" s="92">
        <f t="shared" si="4"/>
        <v>1970</v>
      </c>
    </row>
    <row r="20" spans="1:9">
      <c r="A20" s="199"/>
      <c r="B20" s="73">
        <v>25250</v>
      </c>
      <c r="C20" s="69">
        <f t="shared" si="0"/>
        <v>581</v>
      </c>
      <c r="D20" s="50">
        <v>0</v>
      </c>
      <c r="E20" s="53">
        <f t="shared" si="1"/>
        <v>581</v>
      </c>
      <c r="F20" s="84">
        <f t="shared" si="2"/>
        <v>2033</v>
      </c>
      <c r="G20" s="172">
        <v>32</v>
      </c>
      <c r="H20" s="85">
        <f t="shared" si="3"/>
        <v>6</v>
      </c>
      <c r="I20" s="92">
        <f t="shared" si="4"/>
        <v>2071</v>
      </c>
    </row>
    <row r="21" spans="1:9" ht="17.25" customHeight="1">
      <c r="A21" s="199"/>
      <c r="B21" s="73">
        <v>26400</v>
      </c>
      <c r="C21" s="69">
        <f t="shared" si="0"/>
        <v>607</v>
      </c>
      <c r="D21" s="50">
        <v>0</v>
      </c>
      <c r="E21" s="53">
        <f t="shared" si="1"/>
        <v>607</v>
      </c>
      <c r="F21" s="84">
        <f t="shared" si="2"/>
        <v>2125</v>
      </c>
      <c r="G21" s="172">
        <v>32</v>
      </c>
      <c r="H21" s="85">
        <f t="shared" si="3"/>
        <v>7</v>
      </c>
      <c r="I21" s="92">
        <f t="shared" si="4"/>
        <v>2164</v>
      </c>
    </row>
    <row r="22" spans="1:9">
      <c r="A22" s="199"/>
      <c r="B22" s="73">
        <v>27600</v>
      </c>
      <c r="C22" s="69">
        <f t="shared" si="0"/>
        <v>635</v>
      </c>
      <c r="D22" s="50">
        <v>0</v>
      </c>
      <c r="E22" s="53">
        <f t="shared" ref="E22" si="5">C22+D22</f>
        <v>635</v>
      </c>
      <c r="F22" s="84">
        <f t="shared" si="2"/>
        <v>2222</v>
      </c>
      <c r="G22" s="172">
        <v>32</v>
      </c>
      <c r="H22" s="85">
        <f t="shared" si="3"/>
        <v>7</v>
      </c>
      <c r="I22" s="92">
        <f t="shared" si="4"/>
        <v>2261</v>
      </c>
    </row>
    <row r="23" spans="1:9">
      <c r="A23" s="213"/>
      <c r="B23" s="73">
        <v>28590</v>
      </c>
      <c r="C23" s="69">
        <f t="shared" ref="C23:C34" si="6">ROUND(B23*$C$6*0.2,0)</f>
        <v>658</v>
      </c>
      <c r="D23" s="50">
        <v>0</v>
      </c>
      <c r="E23" s="53">
        <f t="shared" ref="E23:E34" si="7">C23+D23</f>
        <v>658</v>
      </c>
      <c r="F23" s="84">
        <f t="shared" ref="F23:F34" si="8">ROUND(B23*$F$6*0.7,0)</f>
        <v>2301</v>
      </c>
      <c r="G23" s="172">
        <v>32</v>
      </c>
      <c r="H23" s="85">
        <f t="shared" ref="H23:H34" si="9">ROUND(B23*0.025%,0)</f>
        <v>7</v>
      </c>
      <c r="I23" s="92">
        <f t="shared" ref="I23:I34" si="10">F23+G23+H23</f>
        <v>2340</v>
      </c>
    </row>
    <row r="24" spans="1:9" ht="17.25">
      <c r="A24" s="51" t="s">
        <v>157</v>
      </c>
      <c r="B24" s="126">
        <v>29500</v>
      </c>
      <c r="C24" s="70">
        <f t="shared" si="6"/>
        <v>679</v>
      </c>
      <c r="D24" s="66">
        <v>0</v>
      </c>
      <c r="E24" s="67">
        <f t="shared" si="7"/>
        <v>679</v>
      </c>
      <c r="F24" s="86">
        <f t="shared" si="8"/>
        <v>2375</v>
      </c>
      <c r="G24" s="87">
        <f t="shared" ref="G24:G44" si="11">ROUND(B24*0.11%,0)</f>
        <v>32</v>
      </c>
      <c r="H24" s="87">
        <f t="shared" si="9"/>
        <v>7</v>
      </c>
      <c r="I24" s="93">
        <f t="shared" si="10"/>
        <v>2414</v>
      </c>
    </row>
    <row r="25" spans="1:9">
      <c r="A25" s="95" t="s">
        <v>158</v>
      </c>
      <c r="B25" s="74">
        <v>30300</v>
      </c>
      <c r="C25" s="70">
        <f t="shared" si="6"/>
        <v>697</v>
      </c>
      <c r="D25" s="66">
        <v>0</v>
      </c>
      <c r="E25" s="67">
        <f t="shared" si="7"/>
        <v>697</v>
      </c>
      <c r="F25" s="86">
        <f t="shared" si="8"/>
        <v>2439</v>
      </c>
      <c r="G25" s="87">
        <f t="shared" si="11"/>
        <v>33</v>
      </c>
      <c r="H25" s="87">
        <f t="shared" si="9"/>
        <v>8</v>
      </c>
      <c r="I25" s="93">
        <f t="shared" si="10"/>
        <v>2480</v>
      </c>
    </row>
    <row r="26" spans="1:9" ht="17.25">
      <c r="A26" s="51" t="s">
        <v>159</v>
      </c>
      <c r="B26" s="74">
        <v>31800</v>
      </c>
      <c r="C26" s="70">
        <f t="shared" si="6"/>
        <v>731</v>
      </c>
      <c r="D26" s="66">
        <v>0</v>
      </c>
      <c r="E26" s="67">
        <f t="shared" si="7"/>
        <v>731</v>
      </c>
      <c r="F26" s="86">
        <f t="shared" si="8"/>
        <v>2560</v>
      </c>
      <c r="G26" s="87">
        <f t="shared" si="11"/>
        <v>35</v>
      </c>
      <c r="H26" s="87">
        <f t="shared" si="9"/>
        <v>8</v>
      </c>
      <c r="I26" s="93">
        <f t="shared" si="10"/>
        <v>2603</v>
      </c>
    </row>
    <row r="27" spans="1:9">
      <c r="A27" s="95" t="s">
        <v>160</v>
      </c>
      <c r="B27" s="74">
        <v>33300</v>
      </c>
      <c r="C27" s="70">
        <f t="shared" si="6"/>
        <v>766</v>
      </c>
      <c r="D27" s="66">
        <v>0</v>
      </c>
      <c r="E27" s="67">
        <f t="shared" si="7"/>
        <v>766</v>
      </c>
      <c r="F27" s="86">
        <f t="shared" si="8"/>
        <v>2681</v>
      </c>
      <c r="G27" s="87">
        <f t="shared" si="11"/>
        <v>37</v>
      </c>
      <c r="H27" s="87">
        <f t="shared" si="9"/>
        <v>8</v>
      </c>
      <c r="I27" s="93">
        <f t="shared" si="10"/>
        <v>2726</v>
      </c>
    </row>
    <row r="28" spans="1:9" ht="17.25">
      <c r="A28" s="51" t="s">
        <v>161</v>
      </c>
      <c r="B28" s="74">
        <v>34800</v>
      </c>
      <c r="C28" s="70">
        <f t="shared" si="6"/>
        <v>800</v>
      </c>
      <c r="D28" s="66">
        <v>0</v>
      </c>
      <c r="E28" s="67">
        <f t="shared" si="7"/>
        <v>800</v>
      </c>
      <c r="F28" s="86">
        <f t="shared" si="8"/>
        <v>2801</v>
      </c>
      <c r="G28" s="87">
        <f t="shared" si="11"/>
        <v>38</v>
      </c>
      <c r="H28" s="87">
        <f t="shared" si="9"/>
        <v>9</v>
      </c>
      <c r="I28" s="93">
        <f t="shared" si="10"/>
        <v>2848</v>
      </c>
    </row>
    <row r="29" spans="1:9">
      <c r="A29" s="95" t="s">
        <v>162</v>
      </c>
      <c r="B29" s="74">
        <v>36300</v>
      </c>
      <c r="C29" s="70">
        <f t="shared" si="6"/>
        <v>835</v>
      </c>
      <c r="D29" s="66">
        <v>0</v>
      </c>
      <c r="E29" s="67">
        <f t="shared" si="7"/>
        <v>835</v>
      </c>
      <c r="F29" s="86">
        <f t="shared" si="8"/>
        <v>2922</v>
      </c>
      <c r="G29" s="87">
        <f t="shared" si="11"/>
        <v>40</v>
      </c>
      <c r="H29" s="87">
        <f t="shared" si="9"/>
        <v>9</v>
      </c>
      <c r="I29" s="93">
        <f t="shared" si="10"/>
        <v>2971</v>
      </c>
    </row>
    <row r="30" spans="1:9" ht="17.25">
      <c r="A30" s="51" t="s">
        <v>163</v>
      </c>
      <c r="B30" s="74">
        <v>38200</v>
      </c>
      <c r="C30" s="70">
        <f t="shared" si="6"/>
        <v>879</v>
      </c>
      <c r="D30" s="66">
        <v>0</v>
      </c>
      <c r="E30" s="67">
        <f t="shared" si="7"/>
        <v>879</v>
      </c>
      <c r="F30" s="86">
        <f t="shared" si="8"/>
        <v>3075</v>
      </c>
      <c r="G30" s="87">
        <f t="shared" si="11"/>
        <v>42</v>
      </c>
      <c r="H30" s="87">
        <f t="shared" si="9"/>
        <v>10</v>
      </c>
      <c r="I30" s="93">
        <f t="shared" si="10"/>
        <v>3127</v>
      </c>
    </row>
    <row r="31" spans="1:9">
      <c r="A31" s="95" t="s">
        <v>164</v>
      </c>
      <c r="B31" s="74">
        <v>40100</v>
      </c>
      <c r="C31" s="70">
        <f t="shared" si="6"/>
        <v>922</v>
      </c>
      <c r="D31" s="66">
        <v>0</v>
      </c>
      <c r="E31" s="67">
        <f t="shared" si="7"/>
        <v>922</v>
      </c>
      <c r="F31" s="86">
        <f t="shared" si="8"/>
        <v>3228</v>
      </c>
      <c r="G31" s="87">
        <f t="shared" si="11"/>
        <v>44</v>
      </c>
      <c r="H31" s="87">
        <f t="shared" si="9"/>
        <v>10</v>
      </c>
      <c r="I31" s="93">
        <f t="shared" si="10"/>
        <v>3282</v>
      </c>
    </row>
    <row r="32" spans="1:9" ht="17.25">
      <c r="A32" s="51" t="s">
        <v>165</v>
      </c>
      <c r="B32" s="74">
        <v>42000</v>
      </c>
      <c r="C32" s="70">
        <f t="shared" si="6"/>
        <v>966</v>
      </c>
      <c r="D32" s="66">
        <v>0</v>
      </c>
      <c r="E32" s="67">
        <f t="shared" si="7"/>
        <v>966</v>
      </c>
      <c r="F32" s="86">
        <f t="shared" si="8"/>
        <v>3381</v>
      </c>
      <c r="G32" s="87">
        <f t="shared" si="11"/>
        <v>46</v>
      </c>
      <c r="H32" s="87">
        <f t="shared" si="9"/>
        <v>11</v>
      </c>
      <c r="I32" s="93">
        <f t="shared" si="10"/>
        <v>3438</v>
      </c>
    </row>
    <row r="33" spans="1:10">
      <c r="A33" s="95" t="s">
        <v>166</v>
      </c>
      <c r="B33" s="74">
        <v>43900</v>
      </c>
      <c r="C33" s="70">
        <f t="shared" si="6"/>
        <v>1010</v>
      </c>
      <c r="D33" s="66">
        <v>0</v>
      </c>
      <c r="E33" s="67">
        <f t="shared" si="7"/>
        <v>1010</v>
      </c>
      <c r="F33" s="86">
        <f t="shared" si="8"/>
        <v>3534</v>
      </c>
      <c r="G33" s="87">
        <f t="shared" si="11"/>
        <v>48</v>
      </c>
      <c r="H33" s="87">
        <f t="shared" si="9"/>
        <v>11</v>
      </c>
      <c r="I33" s="93">
        <f t="shared" si="10"/>
        <v>3593</v>
      </c>
    </row>
    <row r="34" spans="1:10" ht="17.25">
      <c r="A34" s="51" t="s">
        <v>167</v>
      </c>
      <c r="B34" s="75">
        <v>45800</v>
      </c>
      <c r="C34" s="76">
        <f t="shared" si="6"/>
        <v>1053</v>
      </c>
      <c r="D34" s="77">
        <v>0</v>
      </c>
      <c r="E34" s="78">
        <f t="shared" si="7"/>
        <v>1053</v>
      </c>
      <c r="F34" s="88">
        <f t="shared" si="8"/>
        <v>3687</v>
      </c>
      <c r="G34" s="87">
        <f t="shared" si="11"/>
        <v>50</v>
      </c>
      <c r="H34" s="89">
        <f t="shared" si="9"/>
        <v>11</v>
      </c>
      <c r="I34" s="94">
        <f t="shared" si="10"/>
        <v>3748</v>
      </c>
    </row>
    <row r="35" spans="1:10">
      <c r="A35" s="95" t="s">
        <v>168</v>
      </c>
      <c r="B35" s="74">
        <v>48200</v>
      </c>
      <c r="C35" s="70">
        <v>1053</v>
      </c>
      <c r="D35" s="66">
        <v>0</v>
      </c>
      <c r="E35" s="67">
        <v>1053</v>
      </c>
      <c r="F35" s="86">
        <v>3687</v>
      </c>
      <c r="G35" s="87">
        <f t="shared" si="11"/>
        <v>53</v>
      </c>
      <c r="H35" s="87">
        <v>11</v>
      </c>
      <c r="I35" s="93">
        <f>SUM(F35:H35)</f>
        <v>3751</v>
      </c>
    </row>
    <row r="36" spans="1:10" ht="17.25">
      <c r="A36" s="51" t="s">
        <v>169</v>
      </c>
      <c r="B36" s="74">
        <v>50600</v>
      </c>
      <c r="C36" s="70">
        <v>1053</v>
      </c>
      <c r="D36" s="66">
        <v>0</v>
      </c>
      <c r="E36" s="67">
        <v>1053</v>
      </c>
      <c r="F36" s="86">
        <v>3687</v>
      </c>
      <c r="G36" s="87">
        <f t="shared" si="11"/>
        <v>56</v>
      </c>
      <c r="H36" s="87">
        <v>11</v>
      </c>
      <c r="I36" s="93">
        <f t="shared" ref="I36:I44" si="12">SUM(F36:H36)</f>
        <v>3754</v>
      </c>
    </row>
    <row r="37" spans="1:10">
      <c r="A37" s="95" t="s">
        <v>170</v>
      </c>
      <c r="B37" s="74">
        <v>53000</v>
      </c>
      <c r="C37" s="70">
        <v>1053</v>
      </c>
      <c r="D37" s="66">
        <v>0</v>
      </c>
      <c r="E37" s="67">
        <v>1053</v>
      </c>
      <c r="F37" s="86">
        <v>3687</v>
      </c>
      <c r="G37" s="87">
        <f t="shared" si="11"/>
        <v>58</v>
      </c>
      <c r="H37" s="87">
        <v>11</v>
      </c>
      <c r="I37" s="93">
        <f t="shared" si="12"/>
        <v>3756</v>
      </c>
    </row>
    <row r="38" spans="1:10" ht="17.25">
      <c r="A38" s="51" t="s">
        <v>171</v>
      </c>
      <c r="B38" s="74">
        <v>55400</v>
      </c>
      <c r="C38" s="70">
        <v>1053</v>
      </c>
      <c r="D38" s="66">
        <v>0</v>
      </c>
      <c r="E38" s="67">
        <v>1053</v>
      </c>
      <c r="F38" s="86">
        <v>3687</v>
      </c>
      <c r="G38" s="87">
        <f t="shared" si="11"/>
        <v>61</v>
      </c>
      <c r="H38" s="87">
        <v>11</v>
      </c>
      <c r="I38" s="93">
        <f t="shared" si="12"/>
        <v>3759</v>
      </c>
    </row>
    <row r="39" spans="1:10">
      <c r="A39" s="95" t="s">
        <v>172</v>
      </c>
      <c r="B39" s="74">
        <v>57800</v>
      </c>
      <c r="C39" s="70">
        <v>1053</v>
      </c>
      <c r="D39" s="66">
        <v>0</v>
      </c>
      <c r="E39" s="67">
        <v>1053</v>
      </c>
      <c r="F39" s="86">
        <v>3687</v>
      </c>
      <c r="G39" s="87">
        <f t="shared" si="11"/>
        <v>64</v>
      </c>
      <c r="H39" s="87">
        <v>11</v>
      </c>
      <c r="I39" s="93">
        <f t="shared" si="12"/>
        <v>3762</v>
      </c>
    </row>
    <row r="40" spans="1:10" ht="17.25">
      <c r="A40" s="51" t="s">
        <v>173</v>
      </c>
      <c r="B40" s="74">
        <v>60800</v>
      </c>
      <c r="C40" s="70">
        <v>1053</v>
      </c>
      <c r="D40" s="66">
        <v>0</v>
      </c>
      <c r="E40" s="67">
        <v>1053</v>
      </c>
      <c r="F40" s="86">
        <v>3687</v>
      </c>
      <c r="G40" s="87">
        <f t="shared" si="11"/>
        <v>67</v>
      </c>
      <c r="H40" s="87">
        <v>11</v>
      </c>
      <c r="I40" s="93">
        <f t="shared" si="12"/>
        <v>3765</v>
      </c>
    </row>
    <row r="41" spans="1:10">
      <c r="A41" s="95" t="s">
        <v>174</v>
      </c>
      <c r="B41" s="74">
        <v>63800</v>
      </c>
      <c r="C41" s="70">
        <v>1053</v>
      </c>
      <c r="D41" s="66">
        <v>0</v>
      </c>
      <c r="E41" s="67">
        <v>1053</v>
      </c>
      <c r="F41" s="86">
        <v>3687</v>
      </c>
      <c r="G41" s="87">
        <f t="shared" si="11"/>
        <v>70</v>
      </c>
      <c r="H41" s="87">
        <v>11</v>
      </c>
      <c r="I41" s="93">
        <f t="shared" si="12"/>
        <v>3768</v>
      </c>
    </row>
    <row r="42" spans="1:10" ht="17.25">
      <c r="A42" s="51" t="s">
        <v>175</v>
      </c>
      <c r="B42" s="74">
        <v>66800</v>
      </c>
      <c r="C42" s="70">
        <v>1053</v>
      </c>
      <c r="D42" s="66">
        <v>0</v>
      </c>
      <c r="E42" s="67">
        <v>1053</v>
      </c>
      <c r="F42" s="86">
        <v>3687</v>
      </c>
      <c r="G42" s="87">
        <f t="shared" si="11"/>
        <v>73</v>
      </c>
      <c r="H42" s="87">
        <v>11</v>
      </c>
      <c r="I42" s="93">
        <f t="shared" si="12"/>
        <v>3771</v>
      </c>
    </row>
    <row r="43" spans="1:10">
      <c r="A43" s="95" t="s">
        <v>176</v>
      </c>
      <c r="B43" s="74">
        <v>69800</v>
      </c>
      <c r="C43" s="70">
        <v>1053</v>
      </c>
      <c r="D43" s="66">
        <v>0</v>
      </c>
      <c r="E43" s="67">
        <v>1053</v>
      </c>
      <c r="F43" s="86">
        <v>3687</v>
      </c>
      <c r="G43" s="87">
        <f t="shared" si="11"/>
        <v>77</v>
      </c>
      <c r="H43" s="87">
        <v>11</v>
      </c>
      <c r="I43" s="93">
        <f t="shared" si="12"/>
        <v>3775</v>
      </c>
    </row>
    <row r="44" spans="1:10" ht="18" thickBot="1">
      <c r="A44" s="169" t="s">
        <v>177</v>
      </c>
      <c r="B44" s="110">
        <v>72800</v>
      </c>
      <c r="C44" s="124">
        <v>1053</v>
      </c>
      <c r="D44" s="111">
        <v>0</v>
      </c>
      <c r="E44" s="112">
        <v>1053</v>
      </c>
      <c r="F44" s="113">
        <v>3687</v>
      </c>
      <c r="G44" s="114">
        <f t="shared" si="11"/>
        <v>80</v>
      </c>
      <c r="H44" s="114">
        <v>11</v>
      </c>
      <c r="I44" s="115">
        <f t="shared" si="12"/>
        <v>3778</v>
      </c>
    </row>
    <row r="46" spans="1:10" ht="17.25" customHeight="1">
      <c r="A46" s="205" t="s">
        <v>182</v>
      </c>
      <c r="B46" s="205"/>
      <c r="C46" s="205"/>
      <c r="D46" s="205"/>
      <c r="E46" s="205"/>
      <c r="F46" s="205"/>
      <c r="G46" s="205"/>
      <c r="H46" s="205"/>
      <c r="I46" s="205"/>
      <c r="J46" s="205"/>
    </row>
    <row r="47" spans="1:10" ht="17.25" customHeight="1">
      <c r="A47" s="204" t="s">
        <v>198</v>
      </c>
      <c r="B47" s="204"/>
      <c r="C47" s="204"/>
      <c r="D47" s="204"/>
      <c r="E47" s="204"/>
      <c r="F47" s="204"/>
      <c r="G47" s="204"/>
      <c r="H47" s="204"/>
      <c r="I47" s="204"/>
      <c r="J47" s="204"/>
    </row>
    <row r="48" spans="1:10" ht="17.25" customHeight="1">
      <c r="A48" s="205" t="s">
        <v>156</v>
      </c>
      <c r="B48" s="205"/>
      <c r="C48" s="205"/>
      <c r="D48" s="205"/>
      <c r="E48" s="205"/>
      <c r="F48" s="205"/>
      <c r="G48" s="205"/>
      <c r="H48" s="205"/>
      <c r="I48" s="205"/>
      <c r="J48" s="205"/>
    </row>
    <row r="49" spans="1:10">
      <c r="A49" s="2" t="s">
        <v>15</v>
      </c>
      <c r="B49" s="2"/>
      <c r="C49" s="2"/>
      <c r="D49" s="2"/>
      <c r="E49" s="2"/>
      <c r="F49" s="2"/>
      <c r="G49" s="2"/>
      <c r="H49" s="2"/>
      <c r="I49" s="2"/>
      <c r="J49" s="3"/>
    </row>
    <row r="50" spans="1:10">
      <c r="A50" s="201" t="s">
        <v>6</v>
      </c>
      <c r="B50" s="201"/>
      <c r="C50" s="201"/>
      <c r="D50" s="201"/>
      <c r="E50" s="201"/>
      <c r="F50" s="201"/>
      <c r="G50" s="201"/>
      <c r="H50" s="116"/>
      <c r="I50" s="116"/>
      <c r="J50" s="3"/>
    </row>
    <row r="51" spans="1:10">
      <c r="A51" s="201" t="s">
        <v>183</v>
      </c>
      <c r="B51" s="201"/>
      <c r="C51" s="201"/>
      <c r="D51" s="201"/>
      <c r="E51" s="201"/>
      <c r="F51" s="201"/>
      <c r="G51" s="201"/>
      <c r="H51" s="201"/>
      <c r="I51" s="201"/>
      <c r="J51" s="201"/>
    </row>
    <row r="52" spans="1:10" ht="16.5" customHeight="1">
      <c r="A52" s="206" t="s">
        <v>7</v>
      </c>
      <c r="B52" s="206"/>
      <c r="C52" s="206"/>
      <c r="D52" s="206"/>
      <c r="E52" s="206"/>
      <c r="F52" s="206"/>
      <c r="G52" s="206"/>
      <c r="H52" s="206"/>
      <c r="I52" s="206"/>
      <c r="J52" s="206"/>
    </row>
    <row r="53" spans="1:10">
      <c r="A53" s="201" t="s">
        <v>195</v>
      </c>
      <c r="B53" s="201"/>
      <c r="C53" s="201"/>
      <c r="D53" s="201"/>
      <c r="E53" s="201"/>
      <c r="F53" s="201"/>
      <c r="G53" s="201"/>
      <c r="H53" s="201"/>
      <c r="I53" s="201"/>
      <c r="J53" s="201"/>
    </row>
    <row r="54" spans="1:10">
      <c r="A54" s="201" t="s">
        <v>16</v>
      </c>
      <c r="B54" s="201"/>
      <c r="C54" s="201"/>
      <c r="D54" s="201"/>
      <c r="E54" s="201"/>
      <c r="F54" s="201"/>
      <c r="G54" s="201"/>
      <c r="H54" s="116"/>
      <c r="I54" s="116"/>
      <c r="J54" s="3"/>
    </row>
    <row r="55" spans="1:10" ht="17.25">
      <c r="A55" s="202" t="s">
        <v>199</v>
      </c>
      <c r="B55" s="202"/>
      <c r="C55" s="202"/>
      <c r="D55" s="202"/>
      <c r="E55" s="202"/>
      <c r="F55" s="202"/>
      <c r="G55" s="202"/>
      <c r="H55" s="117"/>
      <c r="I55" s="117"/>
      <c r="J55" s="3"/>
    </row>
    <row r="56" spans="1:10" ht="34.5" customHeight="1">
      <c r="A56" s="203" t="s">
        <v>196</v>
      </c>
      <c r="B56" s="203"/>
      <c r="C56" s="203"/>
      <c r="D56" s="203"/>
      <c r="E56" s="203"/>
      <c r="F56" s="203"/>
      <c r="G56" s="203"/>
      <c r="H56" s="203"/>
      <c r="I56" s="3"/>
      <c r="J56" s="3"/>
    </row>
  </sheetData>
  <mergeCells count="24">
    <mergeCell ref="A7:A23"/>
    <mergeCell ref="A55:G55"/>
    <mergeCell ref="A56:H56"/>
    <mergeCell ref="A48:J48"/>
    <mergeCell ref="A50:G50"/>
    <mergeCell ref="A51:J51"/>
    <mergeCell ref="A52:J52"/>
    <mergeCell ref="A53:J53"/>
    <mergeCell ref="A54:G54"/>
    <mergeCell ref="A47:J47"/>
    <mergeCell ref="A46:J46"/>
    <mergeCell ref="B1:I1"/>
    <mergeCell ref="B2:I2"/>
    <mergeCell ref="A3:A6"/>
    <mergeCell ref="B3:B6"/>
    <mergeCell ref="C3:E3"/>
    <mergeCell ref="F3:I3"/>
    <mergeCell ref="C4:C5"/>
    <mergeCell ref="D4:D5"/>
    <mergeCell ref="E4:E6"/>
    <mergeCell ref="F4:F5"/>
    <mergeCell ref="G4:G5"/>
    <mergeCell ref="H4:H5"/>
    <mergeCell ref="I4:I6"/>
  </mergeCells>
  <phoneticPr fontId="2" type="noConversion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4A0C-C974-4B8A-A3E6-0738863FF8E2}">
  <sheetPr>
    <pageSetUpPr fitToPage="1"/>
  </sheetPr>
  <dimension ref="A1:I71"/>
  <sheetViews>
    <sheetView showGridLines="0" zoomScaleNormal="100" zoomScaleSheetLayoutView="80" workbookViewId="0">
      <selection activeCell="G73" sqref="G73"/>
    </sheetView>
  </sheetViews>
  <sheetFormatPr defaultColWidth="8.75" defaultRowHeight="16.5"/>
  <cols>
    <col min="1" max="1" width="11.25" style="79" customWidth="1"/>
    <col min="2" max="2" width="14.25" style="79" customWidth="1"/>
    <col min="3" max="6" width="12.75" style="79" customWidth="1"/>
    <col min="7" max="8" width="14.25" style="79" customWidth="1"/>
    <col min="9" max="16384" width="8.75" style="79"/>
  </cols>
  <sheetData>
    <row r="1" spans="1:8" ht="25.5">
      <c r="B1" s="132" t="s">
        <v>184</v>
      </c>
      <c r="C1" s="133"/>
      <c r="D1" s="133"/>
      <c r="E1" s="133"/>
      <c r="F1" s="133"/>
    </row>
    <row r="2" spans="1:8" ht="17.25" thickBot="1">
      <c r="B2" s="133" t="s">
        <v>185</v>
      </c>
      <c r="C2" s="133"/>
      <c r="D2" s="133"/>
      <c r="E2" s="133"/>
      <c r="F2" s="133"/>
      <c r="H2" s="134" t="s">
        <v>13</v>
      </c>
    </row>
    <row r="3" spans="1:8" ht="22.5" customHeight="1">
      <c r="A3" s="219" t="s">
        <v>186</v>
      </c>
      <c r="B3" s="221" t="s">
        <v>187</v>
      </c>
      <c r="C3" s="223" t="s">
        <v>14</v>
      </c>
      <c r="D3" s="224"/>
      <c r="E3" s="224"/>
      <c r="F3" s="225"/>
      <c r="G3" s="226" t="s">
        <v>188</v>
      </c>
      <c r="H3" s="214" t="s">
        <v>189</v>
      </c>
    </row>
    <row r="4" spans="1:8" ht="48" customHeight="1">
      <c r="A4" s="220"/>
      <c r="B4" s="222"/>
      <c r="C4" s="135" t="s">
        <v>190</v>
      </c>
      <c r="D4" s="136" t="s">
        <v>191</v>
      </c>
      <c r="E4" s="137" t="s">
        <v>192</v>
      </c>
      <c r="F4" s="137" t="s">
        <v>193</v>
      </c>
      <c r="G4" s="227"/>
      <c r="H4" s="215"/>
    </row>
    <row r="5" spans="1:8">
      <c r="A5" s="145">
        <v>1</v>
      </c>
      <c r="B5" s="146">
        <v>29500</v>
      </c>
      <c r="C5" s="147">
        <f t="shared" ref="C5:C62" si="0">+ROUND(B5*0.0517*0.3,0)</f>
        <v>458</v>
      </c>
      <c r="D5" s="148">
        <f t="shared" ref="D5:D12" si="1">+C5*2</f>
        <v>916</v>
      </c>
      <c r="E5" s="148">
        <f t="shared" ref="E5:E62" si="2">+C5*3</f>
        <v>1374</v>
      </c>
      <c r="F5" s="149">
        <f t="shared" ref="F5:F62" si="3">+C5*4</f>
        <v>1832</v>
      </c>
      <c r="G5" s="143">
        <f t="shared" ref="G5:G62" si="4">+ROUND(B5*0.0517*0.6*1.56,0)</f>
        <v>1428</v>
      </c>
      <c r="H5" s="144">
        <f t="shared" ref="H5:H62" si="5">+ROUND(B5*0.0517*0.1*1.56,0)</f>
        <v>238</v>
      </c>
    </row>
    <row r="6" spans="1:8">
      <c r="A6" s="138">
        <f t="shared" ref="A6:A62" si="6">+A5+1</f>
        <v>2</v>
      </c>
      <c r="B6" s="139">
        <v>30300</v>
      </c>
      <c r="C6" s="140">
        <f t="shared" si="0"/>
        <v>470</v>
      </c>
      <c r="D6" s="141">
        <f t="shared" si="1"/>
        <v>940</v>
      </c>
      <c r="E6" s="141">
        <f t="shared" si="2"/>
        <v>1410</v>
      </c>
      <c r="F6" s="142">
        <f t="shared" si="3"/>
        <v>1880</v>
      </c>
      <c r="G6" s="150">
        <f t="shared" si="4"/>
        <v>1466</v>
      </c>
      <c r="H6" s="151">
        <f t="shared" si="5"/>
        <v>244</v>
      </c>
    </row>
    <row r="7" spans="1:8">
      <c r="A7" s="138">
        <f t="shared" si="6"/>
        <v>3</v>
      </c>
      <c r="B7" s="139">
        <v>31800</v>
      </c>
      <c r="C7" s="140">
        <f t="shared" si="0"/>
        <v>493</v>
      </c>
      <c r="D7" s="141">
        <f t="shared" si="1"/>
        <v>986</v>
      </c>
      <c r="E7" s="141">
        <f t="shared" si="2"/>
        <v>1479</v>
      </c>
      <c r="F7" s="142">
        <f t="shared" si="3"/>
        <v>1972</v>
      </c>
      <c r="G7" s="143">
        <f t="shared" si="4"/>
        <v>1539</v>
      </c>
      <c r="H7" s="144">
        <f t="shared" si="5"/>
        <v>256</v>
      </c>
    </row>
    <row r="8" spans="1:8">
      <c r="A8" s="138">
        <f t="shared" si="6"/>
        <v>4</v>
      </c>
      <c r="B8" s="139">
        <v>33300</v>
      </c>
      <c r="C8" s="140">
        <f t="shared" si="0"/>
        <v>516</v>
      </c>
      <c r="D8" s="141">
        <f t="shared" si="1"/>
        <v>1032</v>
      </c>
      <c r="E8" s="141">
        <f t="shared" si="2"/>
        <v>1548</v>
      </c>
      <c r="F8" s="142">
        <f t="shared" si="3"/>
        <v>2064</v>
      </c>
      <c r="G8" s="143">
        <f t="shared" si="4"/>
        <v>1611</v>
      </c>
      <c r="H8" s="144">
        <f t="shared" si="5"/>
        <v>269</v>
      </c>
    </row>
    <row r="9" spans="1:8">
      <c r="A9" s="138">
        <f t="shared" si="6"/>
        <v>5</v>
      </c>
      <c r="B9" s="139">
        <v>34800</v>
      </c>
      <c r="C9" s="140">
        <f t="shared" si="0"/>
        <v>540</v>
      </c>
      <c r="D9" s="141">
        <f t="shared" si="1"/>
        <v>1080</v>
      </c>
      <c r="E9" s="141">
        <f t="shared" si="2"/>
        <v>1620</v>
      </c>
      <c r="F9" s="142">
        <f t="shared" si="3"/>
        <v>2160</v>
      </c>
      <c r="G9" s="143">
        <f t="shared" si="4"/>
        <v>1684</v>
      </c>
      <c r="H9" s="144">
        <f t="shared" si="5"/>
        <v>281</v>
      </c>
    </row>
    <row r="10" spans="1:8">
      <c r="A10" s="145">
        <f t="shared" si="6"/>
        <v>6</v>
      </c>
      <c r="B10" s="146">
        <v>36300</v>
      </c>
      <c r="C10" s="147">
        <f t="shared" si="0"/>
        <v>563</v>
      </c>
      <c r="D10" s="148">
        <f t="shared" si="1"/>
        <v>1126</v>
      </c>
      <c r="E10" s="148">
        <f t="shared" si="2"/>
        <v>1689</v>
      </c>
      <c r="F10" s="149">
        <f t="shared" si="3"/>
        <v>2252</v>
      </c>
      <c r="G10" s="152">
        <f t="shared" si="4"/>
        <v>1757</v>
      </c>
      <c r="H10" s="153">
        <f t="shared" si="5"/>
        <v>293</v>
      </c>
    </row>
    <row r="11" spans="1:8">
      <c r="A11" s="138">
        <f t="shared" si="6"/>
        <v>7</v>
      </c>
      <c r="B11" s="139">
        <v>38200</v>
      </c>
      <c r="C11" s="140">
        <f t="shared" si="0"/>
        <v>592</v>
      </c>
      <c r="D11" s="141">
        <f t="shared" si="1"/>
        <v>1184</v>
      </c>
      <c r="E11" s="141">
        <f t="shared" si="2"/>
        <v>1776</v>
      </c>
      <c r="F11" s="142">
        <f t="shared" si="3"/>
        <v>2368</v>
      </c>
      <c r="G11" s="143">
        <f t="shared" si="4"/>
        <v>1849</v>
      </c>
      <c r="H11" s="144">
        <f t="shared" si="5"/>
        <v>308</v>
      </c>
    </row>
    <row r="12" spans="1:8">
      <c r="A12" s="138">
        <f t="shared" si="6"/>
        <v>8</v>
      </c>
      <c r="B12" s="139">
        <v>40100</v>
      </c>
      <c r="C12" s="140">
        <f t="shared" si="0"/>
        <v>622</v>
      </c>
      <c r="D12" s="141">
        <f t="shared" si="1"/>
        <v>1244</v>
      </c>
      <c r="E12" s="141">
        <f t="shared" si="2"/>
        <v>1866</v>
      </c>
      <c r="F12" s="142">
        <f t="shared" si="3"/>
        <v>2488</v>
      </c>
      <c r="G12" s="143">
        <f t="shared" si="4"/>
        <v>1940</v>
      </c>
      <c r="H12" s="144">
        <f t="shared" si="5"/>
        <v>323</v>
      </c>
    </row>
    <row r="13" spans="1:8">
      <c r="A13" s="138">
        <f t="shared" si="6"/>
        <v>9</v>
      </c>
      <c r="B13" s="139">
        <v>42000</v>
      </c>
      <c r="C13" s="140">
        <f t="shared" si="0"/>
        <v>651</v>
      </c>
      <c r="D13" s="141">
        <f>+C13*2</f>
        <v>1302</v>
      </c>
      <c r="E13" s="141">
        <f t="shared" si="2"/>
        <v>1953</v>
      </c>
      <c r="F13" s="142">
        <f t="shared" si="3"/>
        <v>2604</v>
      </c>
      <c r="G13" s="143">
        <f t="shared" si="4"/>
        <v>2032</v>
      </c>
      <c r="H13" s="144">
        <f t="shared" si="5"/>
        <v>339</v>
      </c>
    </row>
    <row r="14" spans="1:8">
      <c r="A14" s="138">
        <f t="shared" si="6"/>
        <v>10</v>
      </c>
      <c r="B14" s="139">
        <v>43900</v>
      </c>
      <c r="C14" s="140">
        <f t="shared" si="0"/>
        <v>681</v>
      </c>
      <c r="D14" s="141">
        <f t="shared" ref="D14:D62" si="7">+C14*2</f>
        <v>1362</v>
      </c>
      <c r="E14" s="141">
        <f t="shared" si="2"/>
        <v>2043</v>
      </c>
      <c r="F14" s="142">
        <f t="shared" si="3"/>
        <v>2724</v>
      </c>
      <c r="G14" s="143">
        <f t="shared" si="4"/>
        <v>2124</v>
      </c>
      <c r="H14" s="144">
        <f t="shared" si="5"/>
        <v>354</v>
      </c>
    </row>
    <row r="15" spans="1:8">
      <c r="A15" s="145">
        <f t="shared" si="6"/>
        <v>11</v>
      </c>
      <c r="B15" s="146">
        <v>45800</v>
      </c>
      <c r="C15" s="147">
        <f t="shared" si="0"/>
        <v>710</v>
      </c>
      <c r="D15" s="148">
        <f t="shared" si="7"/>
        <v>1420</v>
      </c>
      <c r="E15" s="148">
        <f t="shared" si="2"/>
        <v>2130</v>
      </c>
      <c r="F15" s="149">
        <f t="shared" si="3"/>
        <v>2840</v>
      </c>
      <c r="G15" s="143">
        <f t="shared" si="4"/>
        <v>2216</v>
      </c>
      <c r="H15" s="144">
        <f t="shared" si="5"/>
        <v>369</v>
      </c>
    </row>
    <row r="16" spans="1:8">
      <c r="A16" s="138">
        <f t="shared" si="6"/>
        <v>12</v>
      </c>
      <c r="B16" s="139">
        <v>48200</v>
      </c>
      <c r="C16" s="140">
        <f t="shared" si="0"/>
        <v>748</v>
      </c>
      <c r="D16" s="141">
        <f t="shared" si="7"/>
        <v>1496</v>
      </c>
      <c r="E16" s="141">
        <f t="shared" si="2"/>
        <v>2244</v>
      </c>
      <c r="F16" s="142">
        <f t="shared" si="3"/>
        <v>2992</v>
      </c>
      <c r="G16" s="150">
        <f t="shared" si="4"/>
        <v>2332</v>
      </c>
      <c r="H16" s="151">
        <f t="shared" si="5"/>
        <v>389</v>
      </c>
    </row>
    <row r="17" spans="1:8">
      <c r="A17" s="138">
        <f t="shared" si="6"/>
        <v>13</v>
      </c>
      <c r="B17" s="139">
        <v>50600</v>
      </c>
      <c r="C17" s="140">
        <f t="shared" si="0"/>
        <v>785</v>
      </c>
      <c r="D17" s="141">
        <f t="shared" si="7"/>
        <v>1570</v>
      </c>
      <c r="E17" s="141">
        <f t="shared" si="2"/>
        <v>2355</v>
      </c>
      <c r="F17" s="142">
        <f t="shared" si="3"/>
        <v>3140</v>
      </c>
      <c r="G17" s="143">
        <f t="shared" si="4"/>
        <v>2449</v>
      </c>
      <c r="H17" s="144">
        <f t="shared" si="5"/>
        <v>408</v>
      </c>
    </row>
    <row r="18" spans="1:8">
      <c r="A18" s="138">
        <f t="shared" si="6"/>
        <v>14</v>
      </c>
      <c r="B18" s="139">
        <v>53000</v>
      </c>
      <c r="C18" s="140">
        <f t="shared" si="0"/>
        <v>822</v>
      </c>
      <c r="D18" s="141">
        <f t="shared" si="7"/>
        <v>1644</v>
      </c>
      <c r="E18" s="141">
        <f t="shared" si="2"/>
        <v>2466</v>
      </c>
      <c r="F18" s="142">
        <f t="shared" si="3"/>
        <v>3288</v>
      </c>
      <c r="G18" s="143">
        <f t="shared" si="4"/>
        <v>2565</v>
      </c>
      <c r="H18" s="144">
        <f t="shared" si="5"/>
        <v>427</v>
      </c>
    </row>
    <row r="19" spans="1:8">
      <c r="A19" s="138">
        <f t="shared" si="6"/>
        <v>15</v>
      </c>
      <c r="B19" s="139">
        <v>55400</v>
      </c>
      <c r="C19" s="140">
        <f t="shared" si="0"/>
        <v>859</v>
      </c>
      <c r="D19" s="141">
        <f t="shared" si="7"/>
        <v>1718</v>
      </c>
      <c r="E19" s="141">
        <f t="shared" si="2"/>
        <v>2577</v>
      </c>
      <c r="F19" s="142">
        <f t="shared" si="3"/>
        <v>3436</v>
      </c>
      <c r="G19" s="143">
        <f t="shared" si="4"/>
        <v>2681</v>
      </c>
      <c r="H19" s="144">
        <f t="shared" si="5"/>
        <v>447</v>
      </c>
    </row>
    <row r="20" spans="1:8">
      <c r="A20" s="145">
        <f t="shared" si="6"/>
        <v>16</v>
      </c>
      <c r="B20" s="146">
        <v>57800</v>
      </c>
      <c r="C20" s="147">
        <f t="shared" si="0"/>
        <v>896</v>
      </c>
      <c r="D20" s="148">
        <f t="shared" si="7"/>
        <v>1792</v>
      </c>
      <c r="E20" s="148">
        <f t="shared" si="2"/>
        <v>2688</v>
      </c>
      <c r="F20" s="149">
        <f t="shared" si="3"/>
        <v>3584</v>
      </c>
      <c r="G20" s="152">
        <f t="shared" si="4"/>
        <v>2797</v>
      </c>
      <c r="H20" s="153">
        <f t="shared" si="5"/>
        <v>466</v>
      </c>
    </row>
    <row r="21" spans="1:8">
      <c r="A21" s="154">
        <f t="shared" si="6"/>
        <v>17</v>
      </c>
      <c r="B21" s="139">
        <v>60800</v>
      </c>
      <c r="C21" s="140">
        <f t="shared" si="0"/>
        <v>943</v>
      </c>
      <c r="D21" s="141">
        <f t="shared" si="7"/>
        <v>1886</v>
      </c>
      <c r="E21" s="140">
        <f t="shared" si="2"/>
        <v>2829</v>
      </c>
      <c r="F21" s="155">
        <f t="shared" si="3"/>
        <v>3772</v>
      </c>
      <c r="G21" s="143">
        <f t="shared" si="4"/>
        <v>2942</v>
      </c>
      <c r="H21" s="144">
        <f t="shared" si="5"/>
        <v>490</v>
      </c>
    </row>
    <row r="22" spans="1:8">
      <c r="A22" s="138">
        <f t="shared" si="6"/>
        <v>18</v>
      </c>
      <c r="B22" s="139">
        <v>63800</v>
      </c>
      <c r="C22" s="140">
        <f t="shared" si="0"/>
        <v>990</v>
      </c>
      <c r="D22" s="141">
        <f t="shared" si="7"/>
        <v>1980</v>
      </c>
      <c r="E22" s="140">
        <f t="shared" si="2"/>
        <v>2970</v>
      </c>
      <c r="F22" s="155">
        <f t="shared" si="3"/>
        <v>3960</v>
      </c>
      <c r="G22" s="143">
        <f t="shared" si="4"/>
        <v>3087</v>
      </c>
      <c r="H22" s="144">
        <f t="shared" si="5"/>
        <v>515</v>
      </c>
    </row>
    <row r="23" spans="1:8">
      <c r="A23" s="138">
        <f t="shared" si="6"/>
        <v>19</v>
      </c>
      <c r="B23" s="139">
        <v>66800</v>
      </c>
      <c r="C23" s="140">
        <f t="shared" si="0"/>
        <v>1036</v>
      </c>
      <c r="D23" s="141">
        <f t="shared" si="7"/>
        <v>2072</v>
      </c>
      <c r="E23" s="140">
        <f t="shared" si="2"/>
        <v>3108</v>
      </c>
      <c r="F23" s="155">
        <f t="shared" si="3"/>
        <v>4144</v>
      </c>
      <c r="G23" s="143">
        <f t="shared" si="4"/>
        <v>3233</v>
      </c>
      <c r="H23" s="144">
        <f t="shared" si="5"/>
        <v>539</v>
      </c>
    </row>
    <row r="24" spans="1:8">
      <c r="A24" s="138">
        <f t="shared" si="6"/>
        <v>20</v>
      </c>
      <c r="B24" s="139">
        <v>69800</v>
      </c>
      <c r="C24" s="140">
        <f t="shared" si="0"/>
        <v>1083</v>
      </c>
      <c r="D24" s="141">
        <f t="shared" si="7"/>
        <v>2166</v>
      </c>
      <c r="E24" s="140">
        <f t="shared" si="2"/>
        <v>3249</v>
      </c>
      <c r="F24" s="155">
        <f t="shared" si="3"/>
        <v>4332</v>
      </c>
      <c r="G24" s="143">
        <f t="shared" si="4"/>
        <v>3378</v>
      </c>
      <c r="H24" s="144">
        <f t="shared" si="5"/>
        <v>563</v>
      </c>
    </row>
    <row r="25" spans="1:8">
      <c r="A25" s="145">
        <f t="shared" si="6"/>
        <v>21</v>
      </c>
      <c r="B25" s="146">
        <v>72800</v>
      </c>
      <c r="C25" s="147">
        <f t="shared" si="0"/>
        <v>1129</v>
      </c>
      <c r="D25" s="148">
        <f t="shared" si="7"/>
        <v>2258</v>
      </c>
      <c r="E25" s="147">
        <f t="shared" si="2"/>
        <v>3387</v>
      </c>
      <c r="F25" s="156">
        <f t="shared" si="3"/>
        <v>4516</v>
      </c>
      <c r="G25" s="143">
        <f t="shared" si="4"/>
        <v>3523</v>
      </c>
      <c r="H25" s="144">
        <f t="shared" si="5"/>
        <v>587</v>
      </c>
    </row>
    <row r="26" spans="1:8">
      <c r="A26" s="138">
        <f t="shared" si="6"/>
        <v>22</v>
      </c>
      <c r="B26" s="157">
        <v>76500</v>
      </c>
      <c r="C26" s="140">
        <f t="shared" si="0"/>
        <v>1187</v>
      </c>
      <c r="D26" s="141">
        <f t="shared" si="7"/>
        <v>2374</v>
      </c>
      <c r="E26" s="141">
        <f t="shared" si="2"/>
        <v>3561</v>
      </c>
      <c r="F26" s="142">
        <f t="shared" si="3"/>
        <v>4748</v>
      </c>
      <c r="G26" s="150">
        <f t="shared" si="4"/>
        <v>3702</v>
      </c>
      <c r="H26" s="151">
        <f t="shared" si="5"/>
        <v>617</v>
      </c>
    </row>
    <row r="27" spans="1:8">
      <c r="A27" s="138">
        <f t="shared" si="6"/>
        <v>23</v>
      </c>
      <c r="B27" s="157">
        <v>80200</v>
      </c>
      <c r="C27" s="140">
        <f t="shared" si="0"/>
        <v>1244</v>
      </c>
      <c r="D27" s="141">
        <f t="shared" si="7"/>
        <v>2488</v>
      </c>
      <c r="E27" s="141">
        <f t="shared" si="2"/>
        <v>3732</v>
      </c>
      <c r="F27" s="142">
        <f t="shared" si="3"/>
        <v>4976</v>
      </c>
      <c r="G27" s="143">
        <f t="shared" si="4"/>
        <v>3881</v>
      </c>
      <c r="H27" s="144">
        <f t="shared" si="5"/>
        <v>647</v>
      </c>
    </row>
    <row r="28" spans="1:8">
      <c r="A28" s="138">
        <f t="shared" si="6"/>
        <v>24</v>
      </c>
      <c r="B28" s="139">
        <v>83900</v>
      </c>
      <c r="C28" s="140">
        <f t="shared" si="0"/>
        <v>1301</v>
      </c>
      <c r="D28" s="141">
        <f t="shared" si="7"/>
        <v>2602</v>
      </c>
      <c r="E28" s="141">
        <f t="shared" si="2"/>
        <v>3903</v>
      </c>
      <c r="F28" s="142">
        <f t="shared" si="3"/>
        <v>5204</v>
      </c>
      <c r="G28" s="143">
        <f t="shared" si="4"/>
        <v>4060</v>
      </c>
      <c r="H28" s="144">
        <f t="shared" si="5"/>
        <v>677</v>
      </c>
    </row>
    <row r="29" spans="1:8">
      <c r="A29" s="145">
        <f t="shared" si="6"/>
        <v>25</v>
      </c>
      <c r="B29" s="146">
        <v>87600</v>
      </c>
      <c r="C29" s="147">
        <f t="shared" si="0"/>
        <v>1359</v>
      </c>
      <c r="D29" s="148">
        <f t="shared" si="7"/>
        <v>2718</v>
      </c>
      <c r="E29" s="148">
        <f t="shared" si="2"/>
        <v>4077</v>
      </c>
      <c r="F29" s="149">
        <f t="shared" si="3"/>
        <v>5436</v>
      </c>
      <c r="G29" s="152">
        <f t="shared" si="4"/>
        <v>4239</v>
      </c>
      <c r="H29" s="153">
        <f t="shared" si="5"/>
        <v>707</v>
      </c>
    </row>
    <row r="30" spans="1:8">
      <c r="A30" s="138">
        <f t="shared" si="6"/>
        <v>26</v>
      </c>
      <c r="B30" s="139">
        <v>92100</v>
      </c>
      <c r="C30" s="140">
        <f t="shared" si="0"/>
        <v>1428</v>
      </c>
      <c r="D30" s="141">
        <f t="shared" si="7"/>
        <v>2856</v>
      </c>
      <c r="E30" s="140">
        <f t="shared" si="2"/>
        <v>4284</v>
      </c>
      <c r="F30" s="155">
        <f t="shared" si="3"/>
        <v>5712</v>
      </c>
      <c r="G30" s="143">
        <f t="shared" si="4"/>
        <v>4457</v>
      </c>
      <c r="H30" s="144">
        <f t="shared" si="5"/>
        <v>743</v>
      </c>
    </row>
    <row r="31" spans="1:8">
      <c r="A31" s="138">
        <f t="shared" si="6"/>
        <v>27</v>
      </c>
      <c r="B31" s="139">
        <v>96600</v>
      </c>
      <c r="C31" s="140">
        <f t="shared" si="0"/>
        <v>1498</v>
      </c>
      <c r="D31" s="141">
        <f t="shared" si="7"/>
        <v>2996</v>
      </c>
      <c r="E31" s="140">
        <f t="shared" si="2"/>
        <v>4494</v>
      </c>
      <c r="F31" s="155">
        <f t="shared" si="3"/>
        <v>5992</v>
      </c>
      <c r="G31" s="143">
        <f t="shared" si="4"/>
        <v>4675</v>
      </c>
      <c r="H31" s="144">
        <f t="shared" si="5"/>
        <v>779</v>
      </c>
    </row>
    <row r="32" spans="1:8">
      <c r="A32" s="138">
        <f t="shared" si="6"/>
        <v>28</v>
      </c>
      <c r="B32" s="139">
        <v>101100</v>
      </c>
      <c r="C32" s="140">
        <f t="shared" si="0"/>
        <v>1568</v>
      </c>
      <c r="D32" s="141">
        <f t="shared" si="7"/>
        <v>3136</v>
      </c>
      <c r="E32" s="140">
        <f t="shared" si="2"/>
        <v>4704</v>
      </c>
      <c r="F32" s="155">
        <f t="shared" si="3"/>
        <v>6272</v>
      </c>
      <c r="G32" s="143">
        <f t="shared" si="4"/>
        <v>4892</v>
      </c>
      <c r="H32" s="144">
        <f t="shared" si="5"/>
        <v>815</v>
      </c>
    </row>
    <row r="33" spans="1:8">
      <c r="A33" s="138">
        <f t="shared" si="6"/>
        <v>29</v>
      </c>
      <c r="B33" s="139">
        <v>105600</v>
      </c>
      <c r="C33" s="140">
        <f t="shared" si="0"/>
        <v>1638</v>
      </c>
      <c r="D33" s="141">
        <f t="shared" si="7"/>
        <v>3276</v>
      </c>
      <c r="E33" s="140">
        <f t="shared" si="2"/>
        <v>4914</v>
      </c>
      <c r="F33" s="155">
        <f t="shared" si="3"/>
        <v>6552</v>
      </c>
      <c r="G33" s="143">
        <f t="shared" si="4"/>
        <v>5110</v>
      </c>
      <c r="H33" s="144">
        <f t="shared" si="5"/>
        <v>852</v>
      </c>
    </row>
    <row r="34" spans="1:8">
      <c r="A34" s="145">
        <f t="shared" si="6"/>
        <v>30</v>
      </c>
      <c r="B34" s="146">
        <v>110100</v>
      </c>
      <c r="C34" s="147">
        <f t="shared" si="0"/>
        <v>1708</v>
      </c>
      <c r="D34" s="148">
        <f t="shared" si="7"/>
        <v>3416</v>
      </c>
      <c r="E34" s="147">
        <f t="shared" si="2"/>
        <v>5124</v>
      </c>
      <c r="F34" s="156">
        <f t="shared" si="3"/>
        <v>6832</v>
      </c>
      <c r="G34" s="143">
        <f t="shared" si="4"/>
        <v>5328</v>
      </c>
      <c r="H34" s="144">
        <f t="shared" si="5"/>
        <v>888</v>
      </c>
    </row>
    <row r="35" spans="1:8">
      <c r="A35" s="138">
        <f t="shared" si="6"/>
        <v>31</v>
      </c>
      <c r="B35" s="157">
        <v>115500</v>
      </c>
      <c r="C35" s="140">
        <f t="shared" si="0"/>
        <v>1791</v>
      </c>
      <c r="D35" s="141">
        <f t="shared" si="7"/>
        <v>3582</v>
      </c>
      <c r="E35" s="141">
        <f t="shared" si="2"/>
        <v>5373</v>
      </c>
      <c r="F35" s="142">
        <f t="shared" si="3"/>
        <v>7164</v>
      </c>
      <c r="G35" s="150">
        <f t="shared" si="4"/>
        <v>5589</v>
      </c>
      <c r="H35" s="151">
        <f t="shared" si="5"/>
        <v>932</v>
      </c>
    </row>
    <row r="36" spans="1:8">
      <c r="A36" s="138">
        <f t="shared" si="6"/>
        <v>32</v>
      </c>
      <c r="B36" s="157">
        <v>120900</v>
      </c>
      <c r="C36" s="140">
        <f t="shared" si="0"/>
        <v>1875</v>
      </c>
      <c r="D36" s="141">
        <f t="shared" si="7"/>
        <v>3750</v>
      </c>
      <c r="E36" s="141">
        <f t="shared" si="2"/>
        <v>5625</v>
      </c>
      <c r="F36" s="142">
        <f t="shared" si="3"/>
        <v>7500</v>
      </c>
      <c r="G36" s="143">
        <f t="shared" si="4"/>
        <v>5850</v>
      </c>
      <c r="H36" s="144">
        <f t="shared" si="5"/>
        <v>975</v>
      </c>
    </row>
    <row r="37" spans="1:8">
      <c r="A37" s="138">
        <f t="shared" si="6"/>
        <v>33</v>
      </c>
      <c r="B37" s="139">
        <v>126300</v>
      </c>
      <c r="C37" s="140">
        <f t="shared" si="0"/>
        <v>1959</v>
      </c>
      <c r="D37" s="141">
        <f t="shared" si="7"/>
        <v>3918</v>
      </c>
      <c r="E37" s="141">
        <f t="shared" si="2"/>
        <v>5877</v>
      </c>
      <c r="F37" s="142">
        <f t="shared" si="3"/>
        <v>7836</v>
      </c>
      <c r="G37" s="143">
        <f t="shared" si="4"/>
        <v>6112</v>
      </c>
      <c r="H37" s="144">
        <f t="shared" si="5"/>
        <v>1019</v>
      </c>
    </row>
    <row r="38" spans="1:8">
      <c r="A38" s="138">
        <f>+A37+1</f>
        <v>34</v>
      </c>
      <c r="B38" s="139">
        <v>131700</v>
      </c>
      <c r="C38" s="140">
        <f t="shared" si="0"/>
        <v>2043</v>
      </c>
      <c r="D38" s="141">
        <f t="shared" si="7"/>
        <v>4086</v>
      </c>
      <c r="E38" s="141">
        <f t="shared" si="2"/>
        <v>6129</v>
      </c>
      <c r="F38" s="142">
        <f t="shared" si="3"/>
        <v>8172</v>
      </c>
      <c r="G38" s="143">
        <f t="shared" si="4"/>
        <v>6373</v>
      </c>
      <c r="H38" s="144">
        <f t="shared" si="5"/>
        <v>1062</v>
      </c>
    </row>
    <row r="39" spans="1:8">
      <c r="A39" s="138">
        <f t="shared" si="6"/>
        <v>35</v>
      </c>
      <c r="B39" s="157">
        <v>137100</v>
      </c>
      <c r="C39" s="140">
        <f t="shared" si="0"/>
        <v>2126</v>
      </c>
      <c r="D39" s="141">
        <f t="shared" si="7"/>
        <v>4252</v>
      </c>
      <c r="E39" s="141">
        <f t="shared" si="2"/>
        <v>6378</v>
      </c>
      <c r="F39" s="142">
        <f t="shared" si="3"/>
        <v>8504</v>
      </c>
      <c r="G39" s="143">
        <f t="shared" si="4"/>
        <v>6634</v>
      </c>
      <c r="H39" s="144">
        <f t="shared" si="5"/>
        <v>1106</v>
      </c>
    </row>
    <row r="40" spans="1:8">
      <c r="A40" s="138">
        <f t="shared" si="6"/>
        <v>36</v>
      </c>
      <c r="B40" s="157">
        <v>142500</v>
      </c>
      <c r="C40" s="140">
        <f t="shared" si="0"/>
        <v>2210</v>
      </c>
      <c r="D40" s="141">
        <f t="shared" si="7"/>
        <v>4420</v>
      </c>
      <c r="E40" s="141">
        <f t="shared" si="2"/>
        <v>6630</v>
      </c>
      <c r="F40" s="142">
        <f t="shared" si="3"/>
        <v>8840</v>
      </c>
      <c r="G40" s="143">
        <f t="shared" si="4"/>
        <v>6896</v>
      </c>
      <c r="H40" s="144">
        <f t="shared" si="5"/>
        <v>1149</v>
      </c>
    </row>
    <row r="41" spans="1:8">
      <c r="A41" s="138">
        <f t="shared" si="6"/>
        <v>37</v>
      </c>
      <c r="B41" s="139">
        <v>147900</v>
      </c>
      <c r="C41" s="140">
        <f t="shared" si="0"/>
        <v>2294</v>
      </c>
      <c r="D41" s="141">
        <f t="shared" si="7"/>
        <v>4588</v>
      </c>
      <c r="E41" s="141">
        <f t="shared" si="2"/>
        <v>6882</v>
      </c>
      <c r="F41" s="142">
        <f t="shared" si="3"/>
        <v>9176</v>
      </c>
      <c r="G41" s="143">
        <f t="shared" si="4"/>
        <v>7157</v>
      </c>
      <c r="H41" s="144">
        <f t="shared" si="5"/>
        <v>1193</v>
      </c>
    </row>
    <row r="42" spans="1:8">
      <c r="A42" s="145">
        <f>+A41+1</f>
        <v>38</v>
      </c>
      <c r="B42" s="146">
        <v>150000</v>
      </c>
      <c r="C42" s="147">
        <f t="shared" si="0"/>
        <v>2327</v>
      </c>
      <c r="D42" s="148">
        <f t="shared" si="7"/>
        <v>4654</v>
      </c>
      <c r="E42" s="148">
        <f t="shared" si="2"/>
        <v>6981</v>
      </c>
      <c r="F42" s="149">
        <f t="shared" si="3"/>
        <v>9308</v>
      </c>
      <c r="G42" s="152">
        <f t="shared" si="4"/>
        <v>7259</v>
      </c>
      <c r="H42" s="153">
        <f t="shared" si="5"/>
        <v>1210</v>
      </c>
    </row>
    <row r="43" spans="1:8">
      <c r="A43" s="138">
        <f t="shared" si="6"/>
        <v>39</v>
      </c>
      <c r="B43" s="157">
        <v>156400</v>
      </c>
      <c r="C43" s="140">
        <f t="shared" si="0"/>
        <v>2426</v>
      </c>
      <c r="D43" s="141">
        <f t="shared" si="7"/>
        <v>4852</v>
      </c>
      <c r="E43" s="141">
        <f t="shared" si="2"/>
        <v>7278</v>
      </c>
      <c r="F43" s="142">
        <f t="shared" si="3"/>
        <v>9704</v>
      </c>
      <c r="G43" s="143">
        <f t="shared" si="4"/>
        <v>7568</v>
      </c>
      <c r="H43" s="144">
        <f t="shared" si="5"/>
        <v>1261</v>
      </c>
    </row>
    <row r="44" spans="1:8">
      <c r="A44" s="138">
        <f t="shared" si="6"/>
        <v>40</v>
      </c>
      <c r="B44" s="157">
        <v>162800</v>
      </c>
      <c r="C44" s="140">
        <f t="shared" si="0"/>
        <v>2525</v>
      </c>
      <c r="D44" s="141">
        <f t="shared" si="7"/>
        <v>5050</v>
      </c>
      <c r="E44" s="141">
        <f t="shared" si="2"/>
        <v>7575</v>
      </c>
      <c r="F44" s="142">
        <f t="shared" si="3"/>
        <v>10100</v>
      </c>
      <c r="G44" s="143">
        <f t="shared" si="4"/>
        <v>7878</v>
      </c>
      <c r="H44" s="144">
        <f t="shared" si="5"/>
        <v>1313</v>
      </c>
    </row>
    <row r="45" spans="1:8">
      <c r="A45" s="138">
        <f t="shared" si="6"/>
        <v>41</v>
      </c>
      <c r="B45" s="139">
        <v>169200</v>
      </c>
      <c r="C45" s="140">
        <f t="shared" si="0"/>
        <v>2624</v>
      </c>
      <c r="D45" s="141">
        <f t="shared" si="7"/>
        <v>5248</v>
      </c>
      <c r="E45" s="141">
        <f t="shared" si="2"/>
        <v>7872</v>
      </c>
      <c r="F45" s="142">
        <f t="shared" si="3"/>
        <v>10496</v>
      </c>
      <c r="G45" s="143">
        <f t="shared" si="4"/>
        <v>8188</v>
      </c>
      <c r="H45" s="144">
        <f t="shared" si="5"/>
        <v>1365</v>
      </c>
    </row>
    <row r="46" spans="1:8">
      <c r="A46" s="138">
        <f>+A45+1</f>
        <v>42</v>
      </c>
      <c r="B46" s="139">
        <v>175600</v>
      </c>
      <c r="C46" s="140">
        <f t="shared" si="0"/>
        <v>2724</v>
      </c>
      <c r="D46" s="141">
        <f t="shared" si="7"/>
        <v>5448</v>
      </c>
      <c r="E46" s="141">
        <f t="shared" si="2"/>
        <v>8172</v>
      </c>
      <c r="F46" s="142">
        <f t="shared" si="3"/>
        <v>10896</v>
      </c>
      <c r="G46" s="143">
        <f t="shared" si="4"/>
        <v>8497</v>
      </c>
      <c r="H46" s="144">
        <f t="shared" si="5"/>
        <v>1416</v>
      </c>
    </row>
    <row r="47" spans="1:8">
      <c r="A47" s="138">
        <f t="shared" si="6"/>
        <v>43</v>
      </c>
      <c r="B47" s="157">
        <v>182000</v>
      </c>
      <c r="C47" s="140">
        <f t="shared" si="0"/>
        <v>2823</v>
      </c>
      <c r="D47" s="141">
        <f t="shared" si="7"/>
        <v>5646</v>
      </c>
      <c r="E47" s="141">
        <f t="shared" si="2"/>
        <v>8469</v>
      </c>
      <c r="F47" s="142">
        <f t="shared" si="3"/>
        <v>11292</v>
      </c>
      <c r="G47" s="143">
        <f t="shared" si="4"/>
        <v>8807</v>
      </c>
      <c r="H47" s="144">
        <f t="shared" si="5"/>
        <v>1468</v>
      </c>
    </row>
    <row r="48" spans="1:8">
      <c r="A48" s="154">
        <f t="shared" si="6"/>
        <v>44</v>
      </c>
      <c r="B48" s="158">
        <v>189500</v>
      </c>
      <c r="C48" s="159">
        <f t="shared" si="0"/>
        <v>2939</v>
      </c>
      <c r="D48" s="159">
        <f t="shared" si="7"/>
        <v>5878</v>
      </c>
      <c r="E48" s="159">
        <f t="shared" si="2"/>
        <v>8817</v>
      </c>
      <c r="F48" s="159">
        <f t="shared" si="3"/>
        <v>11756</v>
      </c>
      <c r="G48" s="150">
        <f t="shared" si="4"/>
        <v>9170</v>
      </c>
      <c r="H48" s="151">
        <f t="shared" si="5"/>
        <v>1528</v>
      </c>
    </row>
    <row r="49" spans="1:8">
      <c r="A49" s="138">
        <f t="shared" si="6"/>
        <v>45</v>
      </c>
      <c r="B49" s="160">
        <v>197000</v>
      </c>
      <c r="C49" s="140">
        <f t="shared" si="0"/>
        <v>3055</v>
      </c>
      <c r="D49" s="140">
        <f t="shared" si="7"/>
        <v>6110</v>
      </c>
      <c r="E49" s="140">
        <f t="shared" si="2"/>
        <v>9165</v>
      </c>
      <c r="F49" s="140">
        <f t="shared" si="3"/>
        <v>12220</v>
      </c>
      <c r="G49" s="143">
        <f t="shared" si="4"/>
        <v>9533</v>
      </c>
      <c r="H49" s="144">
        <f t="shared" si="5"/>
        <v>1589</v>
      </c>
    </row>
    <row r="50" spans="1:8">
      <c r="A50" s="138">
        <f t="shared" si="6"/>
        <v>46</v>
      </c>
      <c r="B50" s="160">
        <v>204500</v>
      </c>
      <c r="C50" s="140">
        <f t="shared" si="0"/>
        <v>3172</v>
      </c>
      <c r="D50" s="140">
        <f t="shared" si="7"/>
        <v>6344</v>
      </c>
      <c r="E50" s="140">
        <f t="shared" si="2"/>
        <v>9516</v>
      </c>
      <c r="F50" s="140">
        <f t="shared" si="3"/>
        <v>12688</v>
      </c>
      <c r="G50" s="143">
        <f t="shared" si="4"/>
        <v>9896</v>
      </c>
      <c r="H50" s="144">
        <f t="shared" si="5"/>
        <v>1649</v>
      </c>
    </row>
    <row r="51" spans="1:8">
      <c r="A51" s="138">
        <f t="shared" si="6"/>
        <v>47</v>
      </c>
      <c r="B51" s="160">
        <v>212000</v>
      </c>
      <c r="C51" s="140">
        <f t="shared" si="0"/>
        <v>3288</v>
      </c>
      <c r="D51" s="140">
        <f t="shared" si="7"/>
        <v>6576</v>
      </c>
      <c r="E51" s="140">
        <f t="shared" si="2"/>
        <v>9864</v>
      </c>
      <c r="F51" s="140">
        <f t="shared" si="3"/>
        <v>13152</v>
      </c>
      <c r="G51" s="143">
        <f t="shared" si="4"/>
        <v>10259</v>
      </c>
      <c r="H51" s="144">
        <f t="shared" si="5"/>
        <v>1710</v>
      </c>
    </row>
    <row r="52" spans="1:8">
      <c r="A52" s="138">
        <f t="shared" si="6"/>
        <v>48</v>
      </c>
      <c r="B52" s="160">
        <v>219500</v>
      </c>
      <c r="C52" s="140">
        <f t="shared" si="0"/>
        <v>3404</v>
      </c>
      <c r="D52" s="140">
        <f t="shared" si="7"/>
        <v>6808</v>
      </c>
      <c r="E52" s="140">
        <f t="shared" si="2"/>
        <v>10212</v>
      </c>
      <c r="F52" s="140">
        <f t="shared" si="3"/>
        <v>13616</v>
      </c>
      <c r="G52" s="143">
        <f t="shared" si="4"/>
        <v>10622</v>
      </c>
      <c r="H52" s="144">
        <f t="shared" si="5"/>
        <v>1770</v>
      </c>
    </row>
    <row r="53" spans="1:8">
      <c r="A53" s="154">
        <f t="shared" si="6"/>
        <v>49</v>
      </c>
      <c r="B53" s="158">
        <v>228200</v>
      </c>
      <c r="C53" s="159">
        <f t="shared" si="0"/>
        <v>3539</v>
      </c>
      <c r="D53" s="159">
        <f t="shared" si="7"/>
        <v>7078</v>
      </c>
      <c r="E53" s="159">
        <f t="shared" si="2"/>
        <v>10617</v>
      </c>
      <c r="F53" s="159">
        <f t="shared" si="3"/>
        <v>14156</v>
      </c>
      <c r="G53" s="150">
        <f t="shared" si="4"/>
        <v>11043</v>
      </c>
      <c r="H53" s="151">
        <f t="shared" si="5"/>
        <v>1840</v>
      </c>
    </row>
    <row r="54" spans="1:8">
      <c r="A54" s="138">
        <f t="shared" si="6"/>
        <v>50</v>
      </c>
      <c r="B54" s="160">
        <v>236900</v>
      </c>
      <c r="C54" s="140">
        <f t="shared" si="0"/>
        <v>3674</v>
      </c>
      <c r="D54" s="140">
        <f t="shared" si="7"/>
        <v>7348</v>
      </c>
      <c r="E54" s="140">
        <f t="shared" si="2"/>
        <v>11022</v>
      </c>
      <c r="F54" s="140">
        <f t="shared" si="3"/>
        <v>14696</v>
      </c>
      <c r="G54" s="143">
        <f t="shared" si="4"/>
        <v>11464</v>
      </c>
      <c r="H54" s="144">
        <f t="shared" si="5"/>
        <v>1911</v>
      </c>
    </row>
    <row r="55" spans="1:8">
      <c r="A55" s="138">
        <f t="shared" si="6"/>
        <v>51</v>
      </c>
      <c r="B55" s="160">
        <v>245600</v>
      </c>
      <c r="C55" s="140">
        <f t="shared" si="0"/>
        <v>3809</v>
      </c>
      <c r="D55" s="140">
        <f t="shared" si="7"/>
        <v>7618</v>
      </c>
      <c r="E55" s="140">
        <f t="shared" si="2"/>
        <v>11427</v>
      </c>
      <c r="F55" s="140">
        <f t="shared" si="3"/>
        <v>15236</v>
      </c>
      <c r="G55" s="143">
        <f t="shared" si="4"/>
        <v>11885</v>
      </c>
      <c r="H55" s="144">
        <f t="shared" si="5"/>
        <v>1981</v>
      </c>
    </row>
    <row r="56" spans="1:8">
      <c r="A56" s="138">
        <f t="shared" si="6"/>
        <v>52</v>
      </c>
      <c r="B56" s="160">
        <v>254300</v>
      </c>
      <c r="C56" s="140">
        <f t="shared" si="0"/>
        <v>3944</v>
      </c>
      <c r="D56" s="140">
        <f t="shared" si="7"/>
        <v>7888</v>
      </c>
      <c r="E56" s="140">
        <f t="shared" si="2"/>
        <v>11832</v>
      </c>
      <c r="F56" s="140">
        <f t="shared" si="3"/>
        <v>15776</v>
      </c>
      <c r="G56" s="143">
        <f t="shared" si="4"/>
        <v>12306</v>
      </c>
      <c r="H56" s="144">
        <f t="shared" si="5"/>
        <v>2051</v>
      </c>
    </row>
    <row r="57" spans="1:8">
      <c r="A57" s="145">
        <f t="shared" si="6"/>
        <v>53</v>
      </c>
      <c r="B57" s="161">
        <v>263000</v>
      </c>
      <c r="C57" s="147">
        <f t="shared" si="0"/>
        <v>4079</v>
      </c>
      <c r="D57" s="147">
        <f t="shared" si="7"/>
        <v>8158</v>
      </c>
      <c r="E57" s="147">
        <f t="shared" si="2"/>
        <v>12237</v>
      </c>
      <c r="F57" s="147">
        <f t="shared" si="3"/>
        <v>16316</v>
      </c>
      <c r="G57" s="152">
        <f t="shared" si="4"/>
        <v>12727</v>
      </c>
      <c r="H57" s="153">
        <f t="shared" si="5"/>
        <v>2121</v>
      </c>
    </row>
    <row r="58" spans="1:8">
      <c r="A58" s="154">
        <f t="shared" si="6"/>
        <v>54</v>
      </c>
      <c r="B58" s="158">
        <v>273000</v>
      </c>
      <c r="C58" s="159">
        <f t="shared" si="0"/>
        <v>4234</v>
      </c>
      <c r="D58" s="159">
        <f t="shared" si="7"/>
        <v>8468</v>
      </c>
      <c r="E58" s="159">
        <f t="shared" si="2"/>
        <v>12702</v>
      </c>
      <c r="F58" s="159">
        <f t="shared" si="3"/>
        <v>16936</v>
      </c>
      <c r="G58" s="150">
        <f t="shared" si="4"/>
        <v>13211</v>
      </c>
      <c r="H58" s="151">
        <f t="shared" si="5"/>
        <v>2202</v>
      </c>
    </row>
    <row r="59" spans="1:8">
      <c r="A59" s="138">
        <f t="shared" si="6"/>
        <v>55</v>
      </c>
      <c r="B59" s="160">
        <v>283000</v>
      </c>
      <c r="C59" s="140">
        <f t="shared" si="0"/>
        <v>4389</v>
      </c>
      <c r="D59" s="140">
        <f t="shared" si="7"/>
        <v>8778</v>
      </c>
      <c r="E59" s="140">
        <f t="shared" si="2"/>
        <v>13167</v>
      </c>
      <c r="F59" s="140">
        <f t="shared" si="3"/>
        <v>17556</v>
      </c>
      <c r="G59" s="143">
        <f t="shared" si="4"/>
        <v>13695</v>
      </c>
      <c r="H59" s="144">
        <f t="shared" si="5"/>
        <v>2282</v>
      </c>
    </row>
    <row r="60" spans="1:8">
      <c r="A60" s="138">
        <f t="shared" si="6"/>
        <v>56</v>
      </c>
      <c r="B60" s="160">
        <v>293000</v>
      </c>
      <c r="C60" s="140">
        <f t="shared" si="0"/>
        <v>4544</v>
      </c>
      <c r="D60" s="140">
        <f t="shared" si="7"/>
        <v>9088</v>
      </c>
      <c r="E60" s="140">
        <f t="shared" si="2"/>
        <v>13632</v>
      </c>
      <c r="F60" s="140">
        <f t="shared" si="3"/>
        <v>18176</v>
      </c>
      <c r="G60" s="143">
        <f t="shared" si="4"/>
        <v>14179</v>
      </c>
      <c r="H60" s="144">
        <f t="shared" si="5"/>
        <v>2363</v>
      </c>
    </row>
    <row r="61" spans="1:8">
      <c r="A61" s="138">
        <f t="shared" si="6"/>
        <v>57</v>
      </c>
      <c r="B61" s="160">
        <v>303000</v>
      </c>
      <c r="C61" s="140">
        <f t="shared" si="0"/>
        <v>4700</v>
      </c>
      <c r="D61" s="140">
        <f t="shared" si="7"/>
        <v>9400</v>
      </c>
      <c r="E61" s="140">
        <f t="shared" si="2"/>
        <v>14100</v>
      </c>
      <c r="F61" s="140">
        <f t="shared" si="3"/>
        <v>18800</v>
      </c>
      <c r="G61" s="143">
        <f t="shared" si="4"/>
        <v>14663</v>
      </c>
      <c r="H61" s="144">
        <f t="shared" si="5"/>
        <v>2444</v>
      </c>
    </row>
    <row r="62" spans="1:8" ht="17.25" thickBot="1">
      <c r="A62" s="145">
        <f t="shared" si="6"/>
        <v>58</v>
      </c>
      <c r="B62" s="162">
        <v>313000</v>
      </c>
      <c r="C62" s="163">
        <f t="shared" si="0"/>
        <v>4855</v>
      </c>
      <c r="D62" s="163">
        <f t="shared" si="7"/>
        <v>9710</v>
      </c>
      <c r="E62" s="163">
        <f t="shared" si="2"/>
        <v>14565</v>
      </c>
      <c r="F62" s="163">
        <f t="shared" si="3"/>
        <v>19420</v>
      </c>
      <c r="G62" s="164">
        <f t="shared" si="4"/>
        <v>15146</v>
      </c>
      <c r="H62" s="165">
        <f t="shared" si="5"/>
        <v>2524</v>
      </c>
    </row>
    <row r="63" spans="1:8" s="80" customFormat="1" ht="15" customHeight="1">
      <c r="A63" s="166" t="s">
        <v>200</v>
      </c>
      <c r="B63" s="166"/>
      <c r="C63" s="166"/>
      <c r="D63" s="166"/>
      <c r="E63" s="166"/>
      <c r="F63" s="166"/>
      <c r="G63" s="166"/>
      <c r="H63" s="167" t="s">
        <v>194</v>
      </c>
    </row>
    <row r="64" spans="1:8" s="80" customFormat="1" ht="15" customHeight="1">
      <c r="A64" s="166"/>
      <c r="B64" s="166"/>
      <c r="C64" s="166"/>
      <c r="D64" s="166"/>
      <c r="E64" s="166"/>
      <c r="F64" s="166"/>
      <c r="G64" s="166"/>
      <c r="H64" s="167"/>
    </row>
    <row r="65" spans="1:9" s="80" customFormat="1" ht="16.5" customHeight="1">
      <c r="A65" s="216" t="s">
        <v>201</v>
      </c>
      <c r="B65" s="216"/>
      <c r="C65" s="216"/>
      <c r="D65" s="216"/>
      <c r="E65" s="216"/>
      <c r="F65" s="216"/>
      <c r="G65" s="216"/>
      <c r="H65" s="216"/>
      <c r="I65" s="216"/>
    </row>
    <row r="66" spans="1:9" s="80" customFormat="1" ht="16.5" customHeight="1">
      <c r="A66" s="216" t="s">
        <v>202</v>
      </c>
      <c r="B66" s="216"/>
      <c r="C66" s="216"/>
      <c r="D66" s="216"/>
      <c r="E66" s="216"/>
      <c r="F66" s="168"/>
      <c r="G66" s="168"/>
      <c r="H66" s="168"/>
      <c r="I66" s="168"/>
    </row>
    <row r="67" spans="1:9" s="80" customFormat="1" ht="34.5" customHeight="1">
      <c r="A67" s="216" t="s">
        <v>203</v>
      </c>
      <c r="B67" s="216"/>
      <c r="C67" s="216"/>
      <c r="D67" s="216"/>
      <c r="E67" s="216"/>
      <c r="F67" s="216"/>
      <c r="G67" s="166"/>
      <c r="H67" s="167"/>
    </row>
    <row r="68" spans="1:9" s="80" customFormat="1" ht="22.5" customHeight="1">
      <c r="A68" s="217" t="s">
        <v>204</v>
      </c>
      <c r="B68" s="217"/>
      <c r="C68" s="217"/>
      <c r="D68" s="217"/>
      <c r="E68" s="217"/>
      <c r="F68" s="217"/>
      <c r="G68" s="217"/>
      <c r="H68" s="81"/>
      <c r="I68" s="81"/>
    </row>
    <row r="69" spans="1:9" s="80" customFormat="1" ht="16.5" customHeight="1">
      <c r="A69" s="218"/>
      <c r="B69" s="218"/>
      <c r="C69" s="218"/>
      <c r="D69" s="218"/>
      <c r="E69" s="218"/>
      <c r="F69" s="218"/>
      <c r="G69" s="81"/>
      <c r="H69" s="81"/>
    </row>
    <row r="70" spans="1:9">
      <c r="A70" s="81"/>
      <c r="B70" s="81"/>
      <c r="C70" s="81"/>
      <c r="D70" s="81"/>
      <c r="E70" s="81"/>
      <c r="F70" s="81"/>
      <c r="G70" s="81"/>
    </row>
    <row r="71" spans="1:9">
      <c r="A71" s="81"/>
      <c r="B71" s="81"/>
      <c r="C71" s="81"/>
      <c r="D71" s="81"/>
      <c r="E71" s="81"/>
      <c r="F71" s="81"/>
      <c r="G71" s="81"/>
    </row>
  </sheetData>
  <mergeCells count="10">
    <mergeCell ref="A69:F69"/>
    <mergeCell ref="A3:A4"/>
    <mergeCell ref="B3:B4"/>
    <mergeCell ref="C3:F3"/>
    <mergeCell ref="G3:G4"/>
    <mergeCell ref="H3:H4"/>
    <mergeCell ref="A65:I65"/>
    <mergeCell ref="A66:E66"/>
    <mergeCell ref="A67:F67"/>
    <mergeCell ref="A68:G68"/>
  </mergeCells>
  <phoneticPr fontId="2" type="noConversion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9"/>
  <sheetViews>
    <sheetView tabSelected="1" topLeftCell="A16" workbookViewId="0">
      <selection activeCell="E46" sqref="E46"/>
    </sheetView>
  </sheetViews>
  <sheetFormatPr defaultRowHeight="16.5"/>
  <cols>
    <col min="2" max="2" width="7.25" customWidth="1"/>
    <col min="3" max="3" width="20.5" customWidth="1"/>
    <col min="6" max="6" width="11.125" customWidth="1"/>
    <col min="9" max="9" width="22.875" style="54" customWidth="1"/>
    <col min="10" max="10" width="11.75" customWidth="1"/>
    <col min="12" max="12" width="14.5" customWidth="1"/>
    <col min="23" max="23" width="9" customWidth="1"/>
  </cols>
  <sheetData>
    <row r="1" spans="1:24" ht="27">
      <c r="A1" s="253" t="s">
        <v>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24">
      <c r="A2" s="254" t="s">
        <v>205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24" ht="17.25" thickBot="1">
      <c r="A3" s="255" t="s">
        <v>10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24" ht="33.75" thickBot="1">
      <c r="A4" s="14" t="s">
        <v>77</v>
      </c>
      <c r="B4" s="15" t="s">
        <v>78</v>
      </c>
      <c r="C4" s="15" t="s">
        <v>79</v>
      </c>
      <c r="D4" s="16" t="s">
        <v>80</v>
      </c>
      <c r="E4" s="16" t="s">
        <v>80</v>
      </c>
      <c r="F4" s="17" t="s">
        <v>12</v>
      </c>
      <c r="G4" s="14" t="s">
        <v>77</v>
      </c>
      <c r="H4" s="15" t="s">
        <v>78</v>
      </c>
      <c r="I4" s="15" t="s">
        <v>79</v>
      </c>
      <c r="J4" s="18" t="s">
        <v>80</v>
      </c>
      <c r="K4" s="16" t="s">
        <v>11</v>
      </c>
      <c r="L4" s="19" t="s">
        <v>12</v>
      </c>
    </row>
    <row r="5" spans="1:24" ht="16.5" customHeight="1">
      <c r="A5" s="232" t="s">
        <v>81</v>
      </c>
      <c r="B5" s="12">
        <v>1</v>
      </c>
      <c r="C5" s="12" t="s">
        <v>18</v>
      </c>
      <c r="D5" s="13" t="s">
        <v>19</v>
      </c>
      <c r="E5" s="20">
        <v>1500</v>
      </c>
      <c r="F5" s="21">
        <f>ROUND(E5*6%,0)</f>
        <v>90</v>
      </c>
      <c r="G5" s="229" t="s">
        <v>88</v>
      </c>
      <c r="H5" s="12">
        <v>36</v>
      </c>
      <c r="I5" s="22" t="s">
        <v>89</v>
      </c>
      <c r="J5" s="23" t="s">
        <v>90</v>
      </c>
      <c r="K5" s="20">
        <v>48200</v>
      </c>
      <c r="L5" s="24">
        <f>ROUND(K5*6%,0)</f>
        <v>2892</v>
      </c>
      <c r="O5" s="55"/>
      <c r="R5" s="55"/>
      <c r="U5" s="55"/>
      <c r="X5" s="55"/>
    </row>
    <row r="6" spans="1:24" ht="16.5" customHeight="1">
      <c r="A6" s="233"/>
      <c r="B6" s="4">
        <v>2</v>
      </c>
      <c r="C6" s="4" t="s">
        <v>20</v>
      </c>
      <c r="D6" s="5" t="s">
        <v>21</v>
      </c>
      <c r="E6" s="7">
        <v>3000</v>
      </c>
      <c r="F6" s="25">
        <f t="shared" ref="F6:F39" si="0">ROUND(E6*6%,0)</f>
        <v>180</v>
      </c>
      <c r="G6" s="230"/>
      <c r="H6" s="4">
        <v>37</v>
      </c>
      <c r="I6" s="8" t="s">
        <v>91</v>
      </c>
      <c r="J6" s="26" t="s">
        <v>92</v>
      </c>
      <c r="K6" s="7">
        <v>50600</v>
      </c>
      <c r="L6" s="6">
        <f t="shared" ref="L6:L26" si="1">ROUND(K6*6%,0)</f>
        <v>3036</v>
      </c>
      <c r="O6" s="55"/>
      <c r="R6" s="55"/>
      <c r="U6" s="55"/>
      <c r="X6" s="55"/>
    </row>
    <row r="7" spans="1:24" ht="16.5" customHeight="1">
      <c r="A7" s="233"/>
      <c r="B7" s="4">
        <v>3</v>
      </c>
      <c r="C7" s="4" t="s">
        <v>22</v>
      </c>
      <c r="D7" s="5" t="s">
        <v>23</v>
      </c>
      <c r="E7" s="7">
        <v>4500</v>
      </c>
      <c r="F7" s="25">
        <f t="shared" si="0"/>
        <v>270</v>
      </c>
      <c r="G7" s="230"/>
      <c r="H7" s="4">
        <v>38</v>
      </c>
      <c r="I7" s="8" t="s">
        <v>93</v>
      </c>
      <c r="J7" s="26" t="s">
        <v>94</v>
      </c>
      <c r="K7" s="7">
        <v>53000</v>
      </c>
      <c r="L7" s="6">
        <f t="shared" si="1"/>
        <v>3180</v>
      </c>
      <c r="O7" s="55"/>
      <c r="R7" s="55"/>
      <c r="U7" s="55"/>
      <c r="X7" s="55"/>
    </row>
    <row r="8" spans="1:24" ht="16.5" customHeight="1">
      <c r="A8" s="233"/>
      <c r="B8" s="4">
        <v>4</v>
      </c>
      <c r="C8" s="4" t="s">
        <v>24</v>
      </c>
      <c r="D8" s="5" t="s">
        <v>25</v>
      </c>
      <c r="E8" s="7">
        <v>6000</v>
      </c>
      <c r="F8" s="25">
        <f t="shared" si="0"/>
        <v>360</v>
      </c>
      <c r="G8" s="230"/>
      <c r="H8" s="4">
        <v>39</v>
      </c>
      <c r="I8" s="8" t="s">
        <v>95</v>
      </c>
      <c r="J8" s="26" t="s">
        <v>96</v>
      </c>
      <c r="K8" s="7">
        <v>55400</v>
      </c>
      <c r="L8" s="6">
        <f t="shared" si="1"/>
        <v>3324</v>
      </c>
      <c r="O8" s="55"/>
      <c r="R8" s="55"/>
      <c r="U8" s="55"/>
      <c r="X8" s="55"/>
    </row>
    <row r="9" spans="1:24" ht="16.5" customHeight="1" thickBot="1">
      <c r="A9" s="234"/>
      <c r="B9" s="9">
        <v>5</v>
      </c>
      <c r="C9" s="9" t="s">
        <v>26</v>
      </c>
      <c r="D9" s="10" t="s">
        <v>27</v>
      </c>
      <c r="E9" s="27">
        <v>7500</v>
      </c>
      <c r="F9" s="28">
        <f t="shared" si="0"/>
        <v>450</v>
      </c>
      <c r="G9" s="231"/>
      <c r="H9" s="9">
        <v>40</v>
      </c>
      <c r="I9" s="29" t="s">
        <v>97</v>
      </c>
      <c r="J9" s="30" t="s">
        <v>98</v>
      </c>
      <c r="K9" s="27">
        <v>57800</v>
      </c>
      <c r="L9" s="11">
        <f t="shared" si="1"/>
        <v>3468</v>
      </c>
      <c r="O9" s="55"/>
      <c r="R9" s="55"/>
      <c r="U9" s="55"/>
      <c r="X9" s="55"/>
    </row>
    <row r="10" spans="1:24" ht="16.5" customHeight="1">
      <c r="A10" s="228" t="s">
        <v>82</v>
      </c>
      <c r="B10" s="31">
        <v>6</v>
      </c>
      <c r="C10" s="31" t="s">
        <v>28</v>
      </c>
      <c r="D10" s="32" t="s">
        <v>29</v>
      </c>
      <c r="E10" s="33">
        <v>8700</v>
      </c>
      <c r="F10" s="34">
        <f t="shared" si="0"/>
        <v>522</v>
      </c>
      <c r="G10" s="229" t="s">
        <v>99</v>
      </c>
      <c r="H10" s="12">
        <v>41</v>
      </c>
      <c r="I10" s="22" t="s">
        <v>100</v>
      </c>
      <c r="J10" s="23" t="s">
        <v>101</v>
      </c>
      <c r="K10" s="20">
        <v>60800</v>
      </c>
      <c r="L10" s="24">
        <f t="shared" si="1"/>
        <v>3648</v>
      </c>
      <c r="O10" s="55"/>
      <c r="R10" s="55"/>
      <c r="U10" s="55"/>
      <c r="X10" s="55"/>
    </row>
    <row r="11" spans="1:24" ht="16.5" customHeight="1">
      <c r="A11" s="228"/>
      <c r="B11" s="4">
        <v>7</v>
      </c>
      <c r="C11" s="4" t="s">
        <v>30</v>
      </c>
      <c r="D11" s="5" t="s">
        <v>31</v>
      </c>
      <c r="E11" s="7">
        <v>9900</v>
      </c>
      <c r="F11" s="25">
        <f t="shared" si="0"/>
        <v>594</v>
      </c>
      <c r="G11" s="230"/>
      <c r="H11" s="4">
        <v>42</v>
      </c>
      <c r="I11" s="8" t="s">
        <v>102</v>
      </c>
      <c r="J11" s="26" t="s">
        <v>103</v>
      </c>
      <c r="K11" s="7">
        <v>63800</v>
      </c>
      <c r="L11" s="6">
        <f t="shared" si="1"/>
        <v>3828</v>
      </c>
      <c r="O11" s="55"/>
      <c r="R11" s="55"/>
      <c r="U11" s="55"/>
      <c r="X11" s="55"/>
    </row>
    <row r="12" spans="1:24" ht="16.5" customHeight="1">
      <c r="A12" s="228"/>
      <c r="B12" s="4">
        <v>8</v>
      </c>
      <c r="C12" s="4" t="s">
        <v>32</v>
      </c>
      <c r="D12" s="5" t="s">
        <v>33</v>
      </c>
      <c r="E12" s="7">
        <v>11100</v>
      </c>
      <c r="F12" s="25">
        <f t="shared" si="0"/>
        <v>666</v>
      </c>
      <c r="G12" s="230"/>
      <c r="H12" s="4">
        <v>43</v>
      </c>
      <c r="I12" s="8" t="s">
        <v>104</v>
      </c>
      <c r="J12" s="26" t="s">
        <v>105</v>
      </c>
      <c r="K12" s="7">
        <v>66800</v>
      </c>
      <c r="L12" s="6">
        <f t="shared" si="1"/>
        <v>4008</v>
      </c>
      <c r="R12" s="55"/>
      <c r="U12" s="55"/>
      <c r="X12" s="55"/>
    </row>
    <row r="13" spans="1:24" ht="16.5" customHeight="1">
      <c r="A13" s="228"/>
      <c r="B13" s="4">
        <v>9</v>
      </c>
      <c r="C13" s="4" t="s">
        <v>34</v>
      </c>
      <c r="D13" s="5" t="s">
        <v>35</v>
      </c>
      <c r="E13" s="7">
        <v>12540</v>
      </c>
      <c r="F13" s="25">
        <f t="shared" si="0"/>
        <v>752</v>
      </c>
      <c r="G13" s="230"/>
      <c r="H13" s="4">
        <v>44</v>
      </c>
      <c r="I13" s="8" t="s">
        <v>106</v>
      </c>
      <c r="J13" s="26" t="s">
        <v>107</v>
      </c>
      <c r="K13" s="7">
        <v>69800</v>
      </c>
      <c r="L13" s="6">
        <f t="shared" si="1"/>
        <v>4188</v>
      </c>
      <c r="R13" s="55"/>
      <c r="U13" s="55"/>
      <c r="X13" s="55"/>
    </row>
    <row r="14" spans="1:24" ht="16.5" customHeight="1" thickBot="1">
      <c r="A14" s="228"/>
      <c r="B14" s="35">
        <v>10</v>
      </c>
      <c r="C14" s="35" t="s">
        <v>36</v>
      </c>
      <c r="D14" s="36" t="s">
        <v>37</v>
      </c>
      <c r="E14" s="37">
        <v>13500</v>
      </c>
      <c r="F14" s="38">
        <f t="shared" si="0"/>
        <v>810</v>
      </c>
      <c r="G14" s="231"/>
      <c r="H14" s="9">
        <v>45</v>
      </c>
      <c r="I14" s="29" t="s">
        <v>108</v>
      </c>
      <c r="J14" s="30" t="s">
        <v>109</v>
      </c>
      <c r="K14" s="27">
        <v>72800</v>
      </c>
      <c r="L14" s="11">
        <f t="shared" si="1"/>
        <v>4368</v>
      </c>
      <c r="R14" s="55"/>
      <c r="U14" s="55"/>
      <c r="X14" s="55"/>
    </row>
    <row r="15" spans="1:24" ht="16.5" customHeight="1">
      <c r="A15" s="232" t="s">
        <v>83</v>
      </c>
      <c r="B15" s="12">
        <v>11</v>
      </c>
      <c r="C15" s="12" t="s">
        <v>38</v>
      </c>
      <c r="D15" s="13" t="s">
        <v>39</v>
      </c>
      <c r="E15" s="20">
        <v>15840</v>
      </c>
      <c r="F15" s="21">
        <f t="shared" si="0"/>
        <v>950</v>
      </c>
      <c r="G15" s="235" t="s">
        <v>110</v>
      </c>
      <c r="H15" s="12">
        <v>46</v>
      </c>
      <c r="I15" s="22" t="s">
        <v>111</v>
      </c>
      <c r="J15" s="23" t="s">
        <v>112</v>
      </c>
      <c r="K15" s="20">
        <v>76500</v>
      </c>
      <c r="L15" s="24">
        <f t="shared" si="1"/>
        <v>4590</v>
      </c>
      <c r="R15" s="55"/>
      <c r="U15" s="55"/>
      <c r="X15" s="55"/>
    </row>
    <row r="16" spans="1:24" ht="16.5" customHeight="1">
      <c r="A16" s="233"/>
      <c r="B16" s="4">
        <v>12</v>
      </c>
      <c r="C16" s="4" t="s">
        <v>40</v>
      </c>
      <c r="D16" s="5" t="s">
        <v>41</v>
      </c>
      <c r="E16" s="7">
        <v>16500</v>
      </c>
      <c r="F16" s="25">
        <f t="shared" si="0"/>
        <v>990</v>
      </c>
      <c r="G16" s="236"/>
      <c r="H16" s="4">
        <v>47</v>
      </c>
      <c r="I16" s="8" t="s">
        <v>113</v>
      </c>
      <c r="J16" s="26" t="s">
        <v>114</v>
      </c>
      <c r="K16" s="7">
        <v>80200</v>
      </c>
      <c r="L16" s="6">
        <f t="shared" si="1"/>
        <v>4812</v>
      </c>
      <c r="R16" s="55"/>
      <c r="U16" s="55"/>
    </row>
    <row r="17" spans="1:21" ht="16.5" customHeight="1">
      <c r="A17" s="233"/>
      <c r="B17" s="4">
        <v>13</v>
      </c>
      <c r="C17" s="4" t="s">
        <v>42</v>
      </c>
      <c r="D17" s="5" t="s">
        <v>43</v>
      </c>
      <c r="E17" s="7">
        <v>17280</v>
      </c>
      <c r="F17" s="25">
        <f t="shared" si="0"/>
        <v>1037</v>
      </c>
      <c r="G17" s="236"/>
      <c r="H17" s="4">
        <v>48</v>
      </c>
      <c r="I17" s="8" t="s">
        <v>115</v>
      </c>
      <c r="J17" s="26" t="s">
        <v>116</v>
      </c>
      <c r="K17" s="7">
        <v>83900</v>
      </c>
      <c r="L17" s="6">
        <f t="shared" si="1"/>
        <v>5034</v>
      </c>
      <c r="R17" s="55"/>
      <c r="U17" s="55"/>
    </row>
    <row r="18" spans="1:21" ht="16.5" customHeight="1" thickBot="1">
      <c r="A18" s="233"/>
      <c r="B18" s="4">
        <v>14</v>
      </c>
      <c r="C18" s="4" t="s">
        <v>44</v>
      </c>
      <c r="D18" s="5" t="s">
        <v>45</v>
      </c>
      <c r="E18" s="7">
        <v>17880</v>
      </c>
      <c r="F18" s="25">
        <f t="shared" si="0"/>
        <v>1073</v>
      </c>
      <c r="G18" s="237"/>
      <c r="H18" s="9">
        <v>49</v>
      </c>
      <c r="I18" s="29" t="s">
        <v>117</v>
      </c>
      <c r="J18" s="30" t="s">
        <v>118</v>
      </c>
      <c r="K18" s="27">
        <v>87600</v>
      </c>
      <c r="L18" s="11">
        <f t="shared" si="1"/>
        <v>5256</v>
      </c>
      <c r="R18" s="55"/>
      <c r="U18" s="55"/>
    </row>
    <row r="19" spans="1:21" ht="16.5" customHeight="1">
      <c r="A19" s="233"/>
      <c r="B19" s="4">
        <v>15</v>
      </c>
      <c r="C19" s="4" t="s">
        <v>46</v>
      </c>
      <c r="D19" s="5" t="s">
        <v>47</v>
      </c>
      <c r="E19" s="7">
        <v>19047</v>
      </c>
      <c r="F19" s="25">
        <f t="shared" si="0"/>
        <v>1143</v>
      </c>
      <c r="G19" s="238" t="s">
        <v>119</v>
      </c>
      <c r="H19" s="12">
        <v>50</v>
      </c>
      <c r="I19" s="22" t="s">
        <v>120</v>
      </c>
      <c r="J19" s="23" t="s">
        <v>121</v>
      </c>
      <c r="K19" s="20">
        <v>92100</v>
      </c>
      <c r="L19" s="24">
        <f t="shared" si="1"/>
        <v>5526</v>
      </c>
      <c r="R19" s="55"/>
      <c r="U19" s="55"/>
    </row>
    <row r="20" spans="1:21" ht="16.5" customHeight="1">
      <c r="A20" s="233"/>
      <c r="B20" s="4">
        <v>16</v>
      </c>
      <c r="C20" s="4" t="s">
        <v>48</v>
      </c>
      <c r="D20" s="5" t="s">
        <v>49</v>
      </c>
      <c r="E20" s="7">
        <v>20008</v>
      </c>
      <c r="F20" s="25">
        <f t="shared" si="0"/>
        <v>1200</v>
      </c>
      <c r="G20" s="239"/>
      <c r="H20" s="4">
        <v>51</v>
      </c>
      <c r="I20" s="8" t="s">
        <v>122</v>
      </c>
      <c r="J20" s="26" t="s">
        <v>123</v>
      </c>
      <c r="K20" s="7">
        <v>96600</v>
      </c>
      <c r="L20" s="6">
        <f t="shared" si="1"/>
        <v>5796</v>
      </c>
      <c r="R20" s="55"/>
      <c r="U20" s="55"/>
    </row>
    <row r="21" spans="1:21" ht="16.5" customHeight="1">
      <c r="A21" s="233"/>
      <c r="B21" s="4">
        <v>17</v>
      </c>
      <c r="C21" s="4" t="s">
        <v>50</v>
      </c>
      <c r="D21" s="5" t="s">
        <v>51</v>
      </c>
      <c r="E21" s="7">
        <v>21009</v>
      </c>
      <c r="F21" s="25">
        <f>ROUND(E21*6%,0)</f>
        <v>1261</v>
      </c>
      <c r="G21" s="239"/>
      <c r="H21" s="4">
        <v>52</v>
      </c>
      <c r="I21" s="8" t="s">
        <v>124</v>
      </c>
      <c r="J21" s="26" t="s">
        <v>125</v>
      </c>
      <c r="K21" s="7">
        <v>101100</v>
      </c>
      <c r="L21" s="6">
        <f t="shared" si="1"/>
        <v>6066</v>
      </c>
      <c r="R21" s="55"/>
    </row>
    <row r="22" spans="1:21" ht="16.5" customHeight="1">
      <c r="A22" s="233"/>
      <c r="B22" s="4">
        <v>18</v>
      </c>
      <c r="C22" s="4" t="s">
        <v>52</v>
      </c>
      <c r="D22" s="5" t="s">
        <v>53</v>
      </c>
      <c r="E22" s="7">
        <v>22000</v>
      </c>
      <c r="F22" s="25">
        <f>ROUND(E22*6%,0)</f>
        <v>1320</v>
      </c>
      <c r="G22" s="239"/>
      <c r="H22" s="4">
        <v>53</v>
      </c>
      <c r="I22" s="8" t="s">
        <v>126</v>
      </c>
      <c r="J22" s="26" t="s">
        <v>127</v>
      </c>
      <c r="K22" s="39">
        <v>105600</v>
      </c>
      <c r="L22" s="6">
        <f t="shared" si="1"/>
        <v>6336</v>
      </c>
      <c r="R22" s="55"/>
    </row>
    <row r="23" spans="1:21" ht="16.5" customHeight="1" thickBot="1">
      <c r="A23" s="234"/>
      <c r="B23" s="9">
        <v>19</v>
      </c>
      <c r="C23" s="29" t="s">
        <v>54</v>
      </c>
      <c r="D23" s="48" t="s">
        <v>55</v>
      </c>
      <c r="E23" s="40">
        <v>23100</v>
      </c>
      <c r="F23" s="28">
        <f>ROUND(E23*6%,0)</f>
        <v>1386</v>
      </c>
      <c r="G23" s="240"/>
      <c r="H23" s="9">
        <v>54</v>
      </c>
      <c r="I23" s="29" t="s">
        <v>128</v>
      </c>
      <c r="J23" s="30" t="s">
        <v>129</v>
      </c>
      <c r="K23" s="40">
        <v>110100</v>
      </c>
      <c r="L23" s="11">
        <f t="shared" si="1"/>
        <v>6606</v>
      </c>
      <c r="R23" s="55"/>
    </row>
    <row r="24" spans="1:21" ht="16.5" customHeight="1">
      <c r="A24" s="232" t="s">
        <v>84</v>
      </c>
      <c r="B24" s="12">
        <v>20</v>
      </c>
      <c r="C24" s="12" t="s">
        <v>152</v>
      </c>
      <c r="D24" s="13" t="s">
        <v>56</v>
      </c>
      <c r="E24" s="20">
        <v>24000</v>
      </c>
      <c r="F24" s="24">
        <f>ROUND(E24*6%,0)</f>
        <v>1440</v>
      </c>
      <c r="G24" s="241" t="s">
        <v>130</v>
      </c>
      <c r="H24" s="12">
        <v>55</v>
      </c>
      <c r="I24" s="22" t="s">
        <v>131</v>
      </c>
      <c r="J24" s="23" t="s">
        <v>132</v>
      </c>
      <c r="K24" s="20">
        <v>115500</v>
      </c>
      <c r="L24" s="24">
        <f t="shared" si="1"/>
        <v>6930</v>
      </c>
      <c r="R24" s="55"/>
    </row>
    <row r="25" spans="1:21" ht="16.5" customHeight="1">
      <c r="A25" s="233"/>
      <c r="B25" s="4">
        <v>21</v>
      </c>
      <c r="C25" s="4" t="s">
        <v>153</v>
      </c>
      <c r="D25" s="5" t="s">
        <v>154</v>
      </c>
      <c r="E25" s="7">
        <v>25250</v>
      </c>
      <c r="F25" s="6">
        <f t="shared" si="0"/>
        <v>1515</v>
      </c>
      <c r="G25" s="242"/>
      <c r="H25" s="4">
        <v>56</v>
      </c>
      <c r="I25" s="8" t="s">
        <v>133</v>
      </c>
      <c r="J25" s="26" t="s">
        <v>134</v>
      </c>
      <c r="K25" s="7">
        <v>120900</v>
      </c>
      <c r="L25" s="6">
        <f t="shared" si="1"/>
        <v>7254</v>
      </c>
      <c r="R25" s="55"/>
    </row>
    <row r="26" spans="1:21" ht="16.5" customHeight="1">
      <c r="A26" s="233"/>
      <c r="B26" s="4">
        <v>22</v>
      </c>
      <c r="C26" s="4" t="s">
        <v>155</v>
      </c>
      <c r="D26" s="5" t="s">
        <v>57</v>
      </c>
      <c r="E26" s="7">
        <v>26400</v>
      </c>
      <c r="F26" s="6">
        <f t="shared" si="0"/>
        <v>1584</v>
      </c>
      <c r="G26" s="242"/>
      <c r="H26" s="4">
        <v>57</v>
      </c>
      <c r="I26" s="8" t="s">
        <v>135</v>
      </c>
      <c r="J26" s="26" t="s">
        <v>136</v>
      </c>
      <c r="K26" s="7">
        <v>126300</v>
      </c>
      <c r="L26" s="6">
        <f t="shared" si="1"/>
        <v>7578</v>
      </c>
      <c r="R26" s="55"/>
    </row>
    <row r="27" spans="1:21" ht="16.5" customHeight="1">
      <c r="A27" s="233"/>
      <c r="B27" s="4">
        <v>23</v>
      </c>
      <c r="C27" s="4" t="s">
        <v>179</v>
      </c>
      <c r="D27" s="5" t="s">
        <v>178</v>
      </c>
      <c r="E27" s="7">
        <v>27600</v>
      </c>
      <c r="F27" s="6">
        <f>ROUND(E27*6%,0)</f>
        <v>1656</v>
      </c>
      <c r="G27" s="242"/>
      <c r="H27" s="4">
        <v>58</v>
      </c>
      <c r="I27" s="8" t="s">
        <v>137</v>
      </c>
      <c r="J27" s="26" t="s">
        <v>138</v>
      </c>
      <c r="K27" s="7">
        <v>131700</v>
      </c>
      <c r="L27" s="6">
        <f>ROUND(K27*6%,0)</f>
        <v>7902</v>
      </c>
      <c r="R27" s="55"/>
    </row>
    <row r="28" spans="1:21" ht="16.5" customHeight="1" thickBot="1">
      <c r="A28" s="233"/>
      <c r="B28" s="4">
        <v>24</v>
      </c>
      <c r="C28" s="9" t="s">
        <v>180</v>
      </c>
      <c r="D28" s="5" t="s">
        <v>181</v>
      </c>
      <c r="E28" s="7">
        <v>28590</v>
      </c>
      <c r="F28" s="6">
        <f>ROUND(E28*6%,0)</f>
        <v>1715</v>
      </c>
      <c r="G28" s="242"/>
      <c r="H28" s="4">
        <v>59</v>
      </c>
      <c r="I28" s="8" t="s">
        <v>139</v>
      </c>
      <c r="J28" s="26" t="s">
        <v>140</v>
      </c>
      <c r="K28" s="7">
        <v>137100</v>
      </c>
      <c r="L28" s="6">
        <f>ROUND(K28*6%,0)</f>
        <v>8226</v>
      </c>
      <c r="R28" s="55"/>
    </row>
    <row r="29" spans="1:21" ht="16.5" customHeight="1" thickBot="1">
      <c r="A29" s="234"/>
      <c r="B29" s="4">
        <v>25</v>
      </c>
      <c r="C29" s="9" t="s">
        <v>206</v>
      </c>
      <c r="D29" s="10" t="s">
        <v>207</v>
      </c>
      <c r="E29" s="27">
        <v>29500</v>
      </c>
      <c r="F29" s="11">
        <f t="shared" si="0"/>
        <v>1770</v>
      </c>
      <c r="G29" s="242"/>
      <c r="H29" s="4">
        <v>60</v>
      </c>
      <c r="I29" s="8" t="s">
        <v>141</v>
      </c>
      <c r="J29" s="26" t="s">
        <v>142</v>
      </c>
      <c r="K29" s="7">
        <v>142500</v>
      </c>
      <c r="L29" s="6">
        <f>ROUND(K29*6%,0)</f>
        <v>8550</v>
      </c>
      <c r="R29" s="55"/>
    </row>
    <row r="30" spans="1:21" ht="16.5" customHeight="1">
      <c r="A30" s="232" t="s">
        <v>85</v>
      </c>
      <c r="B30" s="12">
        <v>26</v>
      </c>
      <c r="C30" s="12" t="s">
        <v>208</v>
      </c>
      <c r="D30" s="13" t="s">
        <v>58</v>
      </c>
      <c r="E30" s="20">
        <v>30300</v>
      </c>
      <c r="F30" s="24">
        <f t="shared" si="0"/>
        <v>1818</v>
      </c>
      <c r="G30" s="242"/>
      <c r="H30" s="4">
        <v>61</v>
      </c>
      <c r="I30" s="8" t="s">
        <v>143</v>
      </c>
      <c r="J30" s="26" t="s">
        <v>144</v>
      </c>
      <c r="K30" s="7">
        <v>147900</v>
      </c>
      <c r="L30" s="6">
        <f>ROUND(K30*6%,0)</f>
        <v>8874</v>
      </c>
      <c r="R30" s="55"/>
    </row>
    <row r="31" spans="1:21" ht="16.5" customHeight="1" thickBot="1">
      <c r="A31" s="233"/>
      <c r="B31" s="4">
        <v>27</v>
      </c>
      <c r="C31" s="4" t="s">
        <v>59</v>
      </c>
      <c r="D31" s="5" t="s">
        <v>60</v>
      </c>
      <c r="E31" s="7">
        <v>31800</v>
      </c>
      <c r="F31" s="6">
        <f t="shared" si="0"/>
        <v>1908</v>
      </c>
      <c r="G31" s="243"/>
      <c r="H31" s="9">
        <v>62</v>
      </c>
      <c r="I31" s="29" t="s">
        <v>145</v>
      </c>
      <c r="J31" s="30" t="s">
        <v>87</v>
      </c>
      <c r="K31" s="27">
        <v>150000</v>
      </c>
      <c r="L31" s="11">
        <f>ROUND(K31*6%,0)</f>
        <v>9000</v>
      </c>
      <c r="R31" s="55"/>
    </row>
    <row r="32" spans="1:21" ht="16.5" customHeight="1">
      <c r="A32" s="233"/>
      <c r="B32" s="4">
        <v>28</v>
      </c>
      <c r="C32" s="4" t="s">
        <v>61</v>
      </c>
      <c r="D32" s="5" t="s">
        <v>62</v>
      </c>
      <c r="E32" s="7">
        <v>33300</v>
      </c>
      <c r="F32" s="6">
        <f t="shared" si="0"/>
        <v>1998</v>
      </c>
      <c r="G32" s="244" t="s">
        <v>149</v>
      </c>
      <c r="H32" s="245"/>
      <c r="I32" s="245"/>
      <c r="J32" s="245"/>
      <c r="K32" s="245"/>
      <c r="L32" s="246"/>
      <c r="R32" s="55"/>
    </row>
    <row r="33" spans="1:12" ht="16.5" customHeight="1">
      <c r="A33" s="233"/>
      <c r="B33" s="4">
        <v>29</v>
      </c>
      <c r="C33" s="4" t="s">
        <v>63</v>
      </c>
      <c r="D33" s="5" t="s">
        <v>64</v>
      </c>
      <c r="E33" s="7">
        <v>34800</v>
      </c>
      <c r="F33" s="6">
        <f t="shared" si="0"/>
        <v>2088</v>
      </c>
      <c r="G33" s="247"/>
      <c r="H33" s="248"/>
      <c r="I33" s="248"/>
      <c r="J33" s="248"/>
      <c r="K33" s="248"/>
      <c r="L33" s="249"/>
    </row>
    <row r="34" spans="1:12" ht="16.5" customHeight="1" thickBot="1">
      <c r="A34" s="234"/>
      <c r="B34" s="9">
        <v>30</v>
      </c>
      <c r="C34" s="9" t="s">
        <v>65</v>
      </c>
      <c r="D34" s="10" t="s">
        <v>66</v>
      </c>
      <c r="E34" s="27">
        <v>36300</v>
      </c>
      <c r="F34" s="11">
        <f t="shared" si="0"/>
        <v>2178</v>
      </c>
      <c r="G34" s="247"/>
      <c r="H34" s="248"/>
      <c r="I34" s="248"/>
      <c r="J34" s="248"/>
      <c r="K34" s="248"/>
      <c r="L34" s="249"/>
    </row>
    <row r="35" spans="1:12" ht="16.5" customHeight="1">
      <c r="A35" s="233" t="s">
        <v>86</v>
      </c>
      <c r="B35" s="31">
        <v>31</v>
      </c>
      <c r="C35" s="31" t="s">
        <v>67</v>
      </c>
      <c r="D35" s="32" t="s">
        <v>68</v>
      </c>
      <c r="E35" s="33">
        <v>38200</v>
      </c>
      <c r="F35" s="49">
        <f t="shared" si="0"/>
        <v>2292</v>
      </c>
      <c r="G35" s="247"/>
      <c r="H35" s="248"/>
      <c r="I35" s="248"/>
      <c r="J35" s="248"/>
      <c r="K35" s="248"/>
      <c r="L35" s="249"/>
    </row>
    <row r="36" spans="1:12" ht="16.5" customHeight="1">
      <c r="A36" s="233"/>
      <c r="B36" s="4">
        <v>32</v>
      </c>
      <c r="C36" s="4" t="s">
        <v>69</v>
      </c>
      <c r="D36" s="5" t="s">
        <v>70</v>
      </c>
      <c r="E36" s="7">
        <v>40100</v>
      </c>
      <c r="F36" s="6">
        <f t="shared" si="0"/>
        <v>2406</v>
      </c>
      <c r="G36" s="247"/>
      <c r="H36" s="248"/>
      <c r="I36" s="248"/>
      <c r="J36" s="248"/>
      <c r="K36" s="248"/>
      <c r="L36" s="249"/>
    </row>
    <row r="37" spans="1:12" ht="16.5" customHeight="1">
      <c r="A37" s="233"/>
      <c r="B37" s="4">
        <v>33</v>
      </c>
      <c r="C37" s="4" t="s">
        <v>71</v>
      </c>
      <c r="D37" s="5" t="s">
        <v>72</v>
      </c>
      <c r="E37" s="7">
        <v>42000</v>
      </c>
      <c r="F37" s="6">
        <f t="shared" si="0"/>
        <v>2520</v>
      </c>
      <c r="G37" s="247"/>
      <c r="H37" s="248"/>
      <c r="I37" s="248"/>
      <c r="J37" s="248"/>
      <c r="K37" s="248"/>
      <c r="L37" s="249"/>
    </row>
    <row r="38" spans="1:12" ht="16.5" customHeight="1">
      <c r="A38" s="233"/>
      <c r="B38" s="4">
        <v>34</v>
      </c>
      <c r="C38" s="4" t="s">
        <v>73</v>
      </c>
      <c r="D38" s="5" t="s">
        <v>74</v>
      </c>
      <c r="E38" s="7">
        <v>43900</v>
      </c>
      <c r="F38" s="6">
        <f t="shared" si="0"/>
        <v>2634</v>
      </c>
      <c r="G38" s="247"/>
      <c r="H38" s="248"/>
      <c r="I38" s="248"/>
      <c r="J38" s="248"/>
      <c r="K38" s="248"/>
      <c r="L38" s="249"/>
    </row>
    <row r="39" spans="1:12" ht="16.5" customHeight="1" thickBot="1">
      <c r="A39" s="234"/>
      <c r="B39" s="9">
        <v>35</v>
      </c>
      <c r="C39" s="41" t="s">
        <v>75</v>
      </c>
      <c r="D39" s="42" t="s">
        <v>76</v>
      </c>
      <c r="E39" s="43">
        <v>45800</v>
      </c>
      <c r="F39" s="44">
        <f t="shared" si="0"/>
        <v>2748</v>
      </c>
      <c r="G39" s="250"/>
      <c r="H39" s="251"/>
      <c r="I39" s="251"/>
      <c r="J39" s="251"/>
      <c r="K39" s="251"/>
      <c r="L39" s="252"/>
    </row>
  </sheetData>
  <mergeCells count="15">
    <mergeCell ref="A1:L1"/>
    <mergeCell ref="A2:L2"/>
    <mergeCell ref="A3:L3"/>
    <mergeCell ref="A5:A9"/>
    <mergeCell ref="G5:G9"/>
    <mergeCell ref="A24:A29"/>
    <mergeCell ref="A30:A34"/>
    <mergeCell ref="A35:A39"/>
    <mergeCell ref="G24:G31"/>
    <mergeCell ref="G32:L39"/>
    <mergeCell ref="A10:A14"/>
    <mergeCell ref="G10:G14"/>
    <mergeCell ref="A15:A23"/>
    <mergeCell ref="G15:G18"/>
    <mergeCell ref="G19:G2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1150101勞保-本國籍</vt:lpstr>
      <vt:lpstr>1140101勞保-外國籍</vt:lpstr>
      <vt:lpstr>1150101健保費</vt:lpstr>
      <vt:lpstr>1140101勞退金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人資處-婕靈</cp:lastModifiedBy>
  <cp:lastPrinted>2025-12-22T06:33:21Z</cp:lastPrinted>
  <dcterms:created xsi:type="dcterms:W3CDTF">2016-01-14T03:21:49Z</dcterms:created>
  <dcterms:modified xsi:type="dcterms:W3CDTF">2025-12-24T06:52:08Z</dcterms:modified>
</cp:coreProperties>
</file>